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1-D.1.4.4. VYTÁPĚNÍ" sheetId="1" r:id="rId1"/>
  </sheets>
  <definedNames>
    <definedName name="_xlnm.Print_Area" localSheetId="0">'01-D.1.4.4. VYTÁPĚNÍ'!$A$1:$I$153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142" i="1" l="1"/>
  <c r="F142" i="1"/>
  <c r="F141" i="1"/>
  <c r="F139" i="1"/>
  <c r="H139" i="1" s="1"/>
  <c r="F138" i="1"/>
  <c r="F137" i="1"/>
  <c r="F136" i="1"/>
  <c r="H134" i="1"/>
  <c r="F134" i="1"/>
  <c r="F133" i="1"/>
  <c r="F131" i="1"/>
  <c r="H131" i="1" s="1"/>
  <c r="F130" i="1"/>
  <c r="F128" i="1" s="1"/>
  <c r="H128" i="1" s="1"/>
  <c r="F127" i="1"/>
  <c r="F126" i="1"/>
  <c r="F125" i="1"/>
  <c r="F123" i="1"/>
  <c r="H123" i="1" s="1"/>
  <c r="F122" i="1"/>
  <c r="F120" i="1" s="1"/>
  <c r="H120" i="1" s="1"/>
  <c r="F119" i="1"/>
  <c r="F118" i="1"/>
  <c r="F117" i="1"/>
  <c r="F115" i="1"/>
  <c r="H115" i="1" s="1"/>
  <c r="F114" i="1"/>
  <c r="F113" i="1"/>
  <c r="F112" i="1"/>
  <c r="H110" i="1"/>
  <c r="F110" i="1"/>
  <c r="F109" i="1"/>
  <c r="F107" i="1"/>
  <c r="H107" i="1" s="1"/>
  <c r="F106" i="1"/>
  <c r="F105" i="1"/>
  <c r="F104" i="1"/>
  <c r="H102" i="1"/>
  <c r="F102" i="1"/>
  <c r="F101" i="1"/>
  <c r="F100" i="1"/>
  <c r="F99" i="1"/>
  <c r="F97" i="1" s="1"/>
  <c r="H97" i="1" s="1"/>
  <c r="H93" i="1"/>
  <c r="F93" i="1"/>
  <c r="H92" i="1"/>
  <c r="F90" i="1"/>
  <c r="H90" i="1" s="1"/>
  <c r="H87" i="1"/>
  <c r="H86" i="1"/>
  <c r="H85" i="1"/>
  <c r="F83" i="1"/>
  <c r="F82" i="1"/>
  <c r="F81" i="1"/>
  <c r="F79" i="1"/>
  <c r="H79" i="1" s="1"/>
  <c r="F78" i="1"/>
  <c r="F77" i="1"/>
  <c r="F76" i="1"/>
  <c r="H74" i="1"/>
  <c r="F74" i="1"/>
  <c r="F73" i="1"/>
  <c r="F72" i="1"/>
  <c r="F71" i="1"/>
  <c r="F69" i="1" s="1"/>
  <c r="H69" i="1" s="1"/>
  <c r="F68" i="1"/>
  <c r="F67" i="1"/>
  <c r="F66" i="1"/>
  <c r="F64" i="1" s="1"/>
  <c r="H64" i="1" s="1"/>
  <c r="H59" i="1"/>
  <c r="F59" i="1"/>
  <c r="F58" i="1"/>
  <c r="F57" i="1"/>
  <c r="F56" i="1"/>
  <c r="F54" i="1" s="1"/>
  <c r="H54" i="1" s="1"/>
  <c r="F53" i="1"/>
  <c r="F52" i="1"/>
  <c r="F51" i="1"/>
  <c r="F49" i="1" s="1"/>
  <c r="H49" i="1" s="1"/>
  <c r="F48" i="1"/>
  <c r="F47" i="1"/>
  <c r="F46" i="1"/>
  <c r="F44" i="1"/>
  <c r="H44" i="1" s="1"/>
  <c r="F43" i="1"/>
  <c r="F42" i="1"/>
  <c r="F41" i="1"/>
  <c r="H39" i="1"/>
  <c r="F39" i="1"/>
  <c r="F38" i="1"/>
  <c r="F37" i="1"/>
  <c r="F36" i="1"/>
  <c r="F34" i="1" s="1"/>
  <c r="H34" i="1" s="1"/>
  <c r="F33" i="1"/>
  <c r="F32" i="1"/>
  <c r="F31" i="1"/>
  <c r="F29" i="1" s="1"/>
  <c r="H29" i="1" s="1"/>
  <c r="F25" i="1"/>
  <c r="H25" i="1" s="1"/>
  <c r="H24" i="1"/>
  <c r="H19" i="1"/>
  <c r="F19" i="1"/>
  <c r="F14" i="1"/>
  <c r="H14" i="1" s="1"/>
  <c r="F12" i="1"/>
  <c r="H12" i="1" s="1"/>
  <c r="F10" i="1"/>
  <c r="F13" i="1" s="1"/>
  <c r="H28" i="1" l="1"/>
  <c r="F15" i="1"/>
  <c r="H15" i="1" s="1"/>
  <c r="H13" i="1"/>
  <c r="H18" i="1"/>
  <c r="H96" i="1"/>
  <c r="G10" i="1"/>
  <c r="H10" i="1" s="1"/>
  <c r="H9" i="1" s="1"/>
  <c r="H8" i="1" s="1"/>
  <c r="H17" i="1" l="1"/>
  <c r="H145" i="1" s="1"/>
  <c r="H147" i="1" s="1"/>
</calcChain>
</file>

<file path=xl/sharedStrings.xml><?xml version="1.0" encoding="utf-8"?>
<sst xmlns="http://schemas.openxmlformats.org/spreadsheetml/2006/main" count="283" uniqueCount="151">
  <si>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</si>
  <si>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</si>
  <si>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</si>
  <si>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</si>
  <si>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</si>
  <si>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</si>
  <si>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</si>
  <si>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</si>
  <si>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</si>
  <si>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</si>
  <si>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</si>
  <si>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</si>
  <si>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</si>
  <si>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</si>
  <si>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</si>
  <si>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</si>
  <si>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</si>
  <si>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</si>
  <si>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</si>
  <si>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</si>
  <si>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</si>
  <si>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</si>
  <si>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</si>
  <si>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</si>
  <si>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</si>
  <si>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</si>
  <si>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</si>
  <si>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</si>
  <si>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</si>
  <si>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</si>
  <si>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</si>
  <si>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</si>
  <si>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</si>
  <si>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CS ÚRS 2020 01</t>
  </si>
  <si>
    <t>HZS2211</t>
  </si>
  <si>
    <t>Hodinová zúčtovací sazba instalatér</t>
  </si>
  <si>
    <t>" Bezpečnostní štítky pro označení armatur, ventilů, druhu média, směru proudění, apod. "</t>
  </si>
  <si>
    <t>HSV</t>
  </si>
  <si>
    <t>Práce a dodávky HSV</t>
  </si>
  <si>
    <t>9</t>
  </si>
  <si>
    <t>Ostatní konstrukce a práce - bourání</t>
  </si>
  <si>
    <t>997</t>
  </si>
  <si>
    <t>997999901 SPC</t>
  </si>
  <si>
    <t>Náklady spojené s odvozem a uložením suti - směsný stavební odpad (ŽB, PB, kámen, keramika, PVC, … )</t>
  </si>
  <si>
    <t>t</t>
  </si>
  <si>
    <t>" Likvidace vybouraného materiálu - konzoly otopných těles"</t>
  </si>
  <si>
    <t>1a</t>
  </si>
  <si>
    <t>1b</t>
  </si>
  <si>
    <t>" - Odvoz suti a vybouraných hmot na skládku nebo meziskládku do 1 km se složením "</t>
  </si>
  <si>
    <t>1c</t>
  </si>
  <si>
    <t>" - Příplatek k odvozu suti a vybouraných hmot na skládku ZKD 1 km přes 1 km - uvažována skládka ve vzdálenosti do 10 km "</t>
  </si>
  <si>
    <t>1d</t>
  </si>
  <si>
    <t>" - Poplatek za uložení na skládce (skládkovné) stavebního odpadu směsného kód odpadu 17 09 04 "</t>
  </si>
  <si>
    <t>" Stavební práce a dodávky spojené s provedením funkčního celku 733 "</t>
  </si>
  <si>
    <t>" Zednická výpomoc, doplňkové práce, kompletace, zřízení prostupů, zapravení prostupů, armatury a příslušenství apod."</t>
  </si>
  <si>
    <t>Ústřední vytápění - Armatury</t>
  </si>
  <si>
    <t>731</t>
  </si>
  <si>
    <t>734999901 SPC</t>
  </si>
  <si>
    <t>DMTŽ + D + M Demontáž, zpětná montáž a případná dodávka armatur otopných těles vč. vyzkoušení jejich funkčnosti - Specifikace dle PD</t>
  </si>
  <si>
    <t>" Demontáž stávajících armatur u otopných těles, jejich kontrola, zpětná montáž popř. výměna za nové vč. dodávky. "</t>
  </si>
  <si>
    <t>" Uvažované armatury pro 1 otopné těleso - termostatický regulační ventil, uzavírací a regulační ventil, apod. "</t>
  </si>
  <si>
    <t>Ústřední vytápění - Otopná tělesa</t>
  </si>
  <si>
    <t>Demontáž otopného tělesa litinového článkového</t>
  </si>
  <si>
    <t>m2</t>
  </si>
  <si>
    <t xml:space="preserve">CS ÚRS 2020 01 </t>
  </si>
  <si>
    <r>
      <t>" Demontáž stávajících litinových článkových otopných těles před úpravou nátěru</t>
    </r>
    <r>
      <rPr>
        <sz val="8"/>
        <color indexed="12"/>
        <rFont val="Arial CE"/>
        <family val="2"/>
        <charset val="238"/>
      </rPr>
      <t xml:space="preserve"> " </t>
    </r>
  </si>
  <si>
    <t>Odpojení a připojení otopného tělesa litinového po nátěru</t>
  </si>
  <si>
    <t>Zkoušky těsnosti otopných těles litinových článkových vodou</t>
  </si>
  <si>
    <r>
      <t>" Zkoušky těsnosti otopných těles</t>
    </r>
    <r>
      <rPr>
        <sz val="8"/>
        <color indexed="12"/>
        <rFont val="Arial CE"/>
        <family val="2"/>
        <charset val="238"/>
      </rPr>
      <t xml:space="preserve"> " </t>
    </r>
  </si>
  <si>
    <t>Montáž otopného tělesa litinového článkového</t>
  </si>
  <si>
    <r>
      <t xml:space="preserve">" Montáž otopných těles po nátěru </t>
    </r>
    <r>
      <rPr>
        <sz val="8"/>
        <color indexed="12"/>
        <rFont val="Arial CE"/>
        <family val="2"/>
        <charset val="238"/>
      </rPr>
      <t xml:space="preserve">" </t>
    </r>
  </si>
  <si>
    <t>Vyzkoušení otopných těles litinových po opravě tlakem</t>
  </si>
  <si>
    <r>
      <t>" Zkouška otopných těles po provedení nového nátěru</t>
    </r>
    <r>
      <rPr>
        <sz val="8"/>
        <color indexed="12"/>
        <rFont val="Arial CE"/>
        <family val="2"/>
        <charset val="238"/>
      </rPr>
      <t xml:space="preserve"> " </t>
    </r>
  </si>
  <si>
    <t>Vyčištění otopných těles litinových proplachem vodou</t>
  </si>
  <si>
    <r>
      <t>" Vyčištění otopných těles proplachem</t>
    </r>
    <r>
      <rPr>
        <sz val="8"/>
        <color indexed="12"/>
        <rFont val="Arial CE"/>
        <family val="2"/>
        <charset val="238"/>
      </rPr>
      <t xml:space="preserve"> " </t>
    </r>
  </si>
  <si>
    <t>Odvzdušnění otopných těles</t>
  </si>
  <si>
    <r>
      <t>" Odvzdušnění otopných těles po zpětné montáži</t>
    </r>
    <r>
      <rPr>
        <sz val="8"/>
        <color indexed="12"/>
        <rFont val="Arial CE"/>
        <family val="2"/>
        <charset val="238"/>
      </rPr>
      <t xml:space="preserve"> " </t>
    </r>
  </si>
  <si>
    <t>Napuštění vody do otopných těles</t>
  </si>
  <si>
    <r>
      <t>" Napuštění vody do těles</t>
    </r>
    <r>
      <rPr>
        <sz val="8"/>
        <color indexed="12"/>
        <rFont val="Arial CE"/>
        <family val="2"/>
        <charset val="238"/>
      </rPr>
      <t xml:space="preserve"> " </t>
    </r>
  </si>
  <si>
    <t>Demontáž konzoly nebo držáku otopných těles, registrů nebo konvektorů do odpadu</t>
  </si>
  <si>
    <t>Vypuštění vody z otopných těles</t>
  </si>
  <si>
    <r>
      <t>" Vypouštění vody z demontovaných otopných těles</t>
    </r>
    <r>
      <rPr>
        <sz val="8"/>
        <color indexed="12"/>
        <rFont val="Arial CE"/>
        <family val="2"/>
        <charset val="238"/>
      </rPr>
      <t xml:space="preserve"> " </t>
    </r>
  </si>
  <si>
    <t>735900901 SPC</t>
  </si>
  <si>
    <t>Přesun otopných těles v rámci objektu po demontáži + před zpětnou montáží - Specifikace dle PD</t>
  </si>
  <si>
    <t>" Přesun otopných těles objektem před obnovou nátěru a po provedení nátěru. "</t>
  </si>
  <si>
    <t>" V ceně přesun - vodorovný a svislý - otopných těles na místo určení (venek, určená místnost) z důvodu obnovy povrchové úpravy otopných těles + zpětný přesun na místo montáže vč. případného uskladnění. "</t>
  </si>
  <si>
    <t>735901101 SPC</t>
  </si>
  <si>
    <t xml:space="preserve">Zkoušky provozní dilatační </t>
  </si>
  <si>
    <t>735901102 SPC</t>
  </si>
  <si>
    <t xml:space="preserve">Zkoušky provozní topná </t>
  </si>
  <si>
    <t>735901103 SPC</t>
  </si>
  <si>
    <t xml:space="preserve">Zaregulování, vyvážení, seřízení a vyregulování otopného systému </t>
  </si>
  <si>
    <t>735999991 SPC</t>
  </si>
  <si>
    <t>D+M Bezpečnostní štítky pro označení zařízení UT  - Specifikace dle PD</t>
  </si>
  <si>
    <t>" Stavební práce a dodávky spojené s provedením funkčního celku 735 "</t>
  </si>
  <si>
    <t xml:space="preserve">" Doplňkové práce, kompletace, zřízení prostupů, zapravení prostupů, příslušenství apod." </t>
  </si>
  <si>
    <t>Dokončovací práce - Nátěry</t>
  </si>
  <si>
    <t>783</t>
  </si>
  <si>
    <t>Odrezivění článkových otopných těles před provedením nátěru</t>
  </si>
  <si>
    <r>
      <t>" Odrezivění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</si>
  <si>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Odmaštění článkových otopných těles ředidlovým odmašťovačem před provedením nátěru</t>
  </si>
  <si>
    <r>
      <t>" Odmaštění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</si>
  <si>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Odmaštění vodou ředitelným odmašťovačem potrubí DN do 50 mm</t>
  </si>
  <si>
    <r>
      <t>" Odmaštění stávajícího stoupacího potrubí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</si>
  <si>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Ometení článkových otopných těles před provedením nátěru</t>
  </si>
  <si>
    <r>
      <t>" Ometení otopných těles před provedením nátěru</t>
    </r>
    <r>
      <rPr>
        <sz val="8"/>
        <color indexed="12"/>
        <rFont val="Arial CE"/>
        <family val="2"/>
        <charset val="238"/>
      </rPr>
      <t xml:space="preserve"> " </t>
    </r>
  </si>
  <si>
    <t>Odstranění nátěrů z článkových otopných těles obroušením</t>
  </si>
  <si>
    <r>
      <t>" Odstranění stávajícího nátěru z otopných těles</t>
    </r>
    <r>
      <rPr>
        <sz val="8"/>
        <color indexed="12"/>
        <rFont val="Arial CE"/>
        <family val="2"/>
        <charset val="238"/>
      </rPr>
      <t xml:space="preserve"> " </t>
    </r>
  </si>
  <si>
    <t>Odstranění nátěrů z potrubí DN do 50 mm obroušením</t>
  </si>
  <si>
    <r>
      <t>" Odstranění stávajícího nátěru ze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</si>
  <si>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Základní jednonásobný syntetický nátěr článkových otopných těles</t>
  </si>
  <si>
    <r>
      <t>" Základní jendonásobný nátěr otopných těles článkových</t>
    </r>
    <r>
      <rPr>
        <sz val="8"/>
        <color indexed="12"/>
        <rFont val="Arial CE"/>
        <family val="2"/>
        <charset val="238"/>
      </rPr>
      <t xml:space="preserve"> " </t>
    </r>
  </si>
  <si>
    <t>Základní antikorozní jednonásobný syntetický potrubí DN do 50 mm</t>
  </si>
  <si>
    <r>
      <t>" Základní antikorozní jendonásobný nátěr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</si>
  <si>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Mezinátěr jednonásobný syntetický nátěr potrubí DN do 50 mm</t>
  </si>
  <si>
    <r>
      <t>" Mezinátěr jendonásobný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</si>
  <si>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Krycí dvojnásobný syntetický nátěr článkových otopných těles</t>
  </si>
  <si>
    <r>
      <t>" Krycí dvojnásobný nátěr otopných těles článkových</t>
    </r>
    <r>
      <rPr>
        <sz val="8"/>
        <color indexed="12"/>
        <rFont val="Arial CE"/>
        <family val="2"/>
        <charset val="238"/>
      </rPr>
      <t xml:space="preserve"> " </t>
    </r>
  </si>
  <si>
    <t>Krycí dvojnásobný syntetický nátěr potrubí DN do 50 mm</t>
  </si>
  <si>
    <r>
      <t>" Krycí dvojnásobný nátěr stávajícího stoupacího potrubí</t>
    </r>
    <r>
      <rPr>
        <sz val="8"/>
        <color indexed="12"/>
        <rFont val="Arial CE"/>
        <family val="2"/>
        <charset val="238"/>
      </rPr>
      <t xml:space="preserve"> " </t>
    </r>
  </si>
  <si>
    <t>HZS2311</t>
  </si>
  <si>
    <t>Hodinová zúčtovací sazba malíř, natěrač, lakýrník</t>
  </si>
  <si>
    <t xml:space="preserve">" Stavební práce a dodávky spojené s provedením funkčního celku 783 " </t>
  </si>
  <si>
    <t xml:space="preserve">" Zednická výpomoc,doplňkové práce,kompletace,zřízení prostupů,zapravení prostupů, apod. " </t>
  </si>
  <si>
    <r>
      <t xml:space="preserve">" Odpojení a zpětné připojení otopných těles </t>
    </r>
    <r>
      <rPr>
        <sz val="8"/>
        <color indexed="12"/>
        <rFont val="Arial CE"/>
        <family val="2"/>
        <charset val="238"/>
      </rPr>
      <t xml:space="preserve">" </t>
    </r>
  </si>
  <si>
    <r>
      <t>" Demontáž konzol od demontovaných otopných těles - uvažováno 2 konzoly na 1 OT</t>
    </r>
    <r>
      <rPr>
        <sz val="8"/>
        <color indexed="12"/>
        <rFont val="Arial CE"/>
        <family val="2"/>
        <charset val="238"/>
      </rPr>
      <t xml:space="preserve"> " </t>
    </r>
  </si>
  <si>
    <t>" - Vnitrostaveništní doprava suti a vybouraných hmot pro budovy v do 6 m ručně. V ceně svislé a vodorovné přesunutí sutě vč. naložení s urovnáním. "</t>
  </si>
  <si>
    <t>" V ceně přesun hmot a suti, případné kotevní prvky a veškeré příslušenství (materiál) a práce související s demontáží a zpětnou montáží armatur. "</t>
  </si>
  <si>
    <t>Přesun hmot procentní pro armatury v objektech v do 6 m</t>
  </si>
  <si>
    <t>" Otopná tělesa článková 720/160 - plocha 1 článku odhadovaná = 0,327 m2 " 0,327*(12)</t>
  </si>
  <si>
    <t>" Otopná tělesa článková 980/160 - plocha 1 článku = 0,44 m2 " 0,44*(30+25+25+25+25+30+30+30+30)</t>
  </si>
  <si>
    <t>" Otopná tělesa článková 1200/160 - plocha 1 článku odhadovaná = 0,548 m2 " 0,548*(20)</t>
  </si>
  <si>
    <t>" Otopná tělesa článková 720/160 " 1</t>
  </si>
  <si>
    <t>" Otopná tělesa článková 980/160 " 9</t>
  </si>
  <si>
    <t>" Otopná tělesa článková 1200/160 " 1</t>
  </si>
  <si>
    <t>" Otopná tělesa článková 720/160 " (1)*2</t>
  </si>
  <si>
    <t>" Otopná tělesa článková 980/160 " (9)*2</t>
  </si>
  <si>
    <t>" Otopná tělesa článková 1200/160 " (1)*2</t>
  </si>
  <si>
    <t xml:space="preserve">" Hmotnost " (250*10,6)/1000 </t>
  </si>
  <si>
    <t>" Hmotnost tělesa z článku 720/160 - odhadovaná hmotnost 1 článku - 6,8 kg " (12*6,8)/1000</t>
  </si>
  <si>
    <t>" Hmotnost tělesa z článku 1200/160 - odhadovaná hmotnost 1 článku - 14,3 kg " (20*14,3)/1000</t>
  </si>
  <si>
    <t>Přesun hmot procentní pro otopná tělesa v objektech v do 6 m</t>
  </si>
  <si>
    <t>" Stávající potrubí - připojovací + stoupací v řešených místnostech vedené viditelně " (5,5+22,0+41,0+6,0)</t>
  </si>
  <si>
    <t>Objekt:   01 - Rekonstrukce sportovišť</t>
  </si>
  <si>
    <t>Část:    01 - D.1.4.4. VYTÁPĚNÍ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</si>
  <si>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</si>
  <si>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01 - D.1.4.4. VYTÁPĚNÍ</t>
  </si>
  <si>
    <t>D+M Ostatní práce spojené s úpravou UT - specifikace dle PD</t>
  </si>
  <si>
    <t>" V ceně:
 - celkové vypouštění a napouštění části systému UT vyjma části otopných těles zde uvedených + opětovné napuštění po provedení prací;
 - odvzdušnění stávajícího systému vytápění vyjma těles zde uvedených;
 - dalsá potřebné dodávky a práce na stávajícím otopném systému spojené s instalací otopných těles. "</t>
  </si>
  <si>
    <t>735901104 SPC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</si>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</sst>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31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sz val="8"/>
      <color indexed="12"/>
      <name val="Arial CE"/>
      <family val="2"/>
      <charset val="238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1"/>
      <name val="Calibri"/>
      <family val="2"/>
      <charset val="238"/>
    </font>
    <font>
      <sz val="8"/>
      <color indexed="12"/>
      <name val="Arial CE"/>
      <family val="2"/>
    </font>
    <font>
      <sz val="8"/>
      <color indexed="10"/>
      <name val="MS Sans Serif"/>
      <family val="2"/>
      <charset val="238"/>
    </font>
    <font>
      <b/>
      <sz val="10"/>
      <color rgb="FFFF0000"/>
      <name val="MS Sans Serif"/>
      <family val="2"/>
    </font>
    <font>
      <b/>
      <sz val="10"/>
      <color rgb="FFFF0000"/>
      <name val="MS Sans Serif"/>
      <family val="2"/>
      <charset val="238"/>
    </font>
    <font>
      <b/>
      <sz val="8.5"/>
      <color rgb="FFFF0000"/>
      <name val="MS Sans Serif"/>
      <family val="2"/>
      <charset val="238"/>
    </font>
    <font>
      <sz val="8"/>
      <name val="Calibri"/>
      <family val="2"/>
      <charset val="238"/>
    </font>
    <font>
      <sz val="8"/>
      <color indexed="12"/>
      <name val="Calibri"/>
      <family val="2"/>
      <charset val="238"/>
    </font>
    <font>
      <b/>
      <sz val="8.5"/>
      <color rgb="FFFF0000"/>
      <name val="Verdana"/>
      <family val="2"/>
      <charset val="238"/>
    </font>
    <font>
      <b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7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175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14" fillId="0" borderId="2" xfId="0" applyFont="1" applyFill="1" applyBorder="1" applyAlignment="1" applyProtection="1">
      <alignment horizontal="left" wrapText="1"/>
      <protection locked="0"/>
    </xf>
    <xf numFmtId="2" fontId="14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18" fillId="0" borderId="2" xfId="0" applyNumberFormat="1" applyFont="1" applyFill="1" applyBorder="1" applyAlignment="1" applyProtection="1">
      <alignment horizontal="right"/>
      <protection locked="0"/>
    </xf>
    <xf numFmtId="49" fontId="18" fillId="0" borderId="2" xfId="0" applyNumberFormat="1" applyFont="1" applyFill="1" applyBorder="1" applyAlignment="1" applyProtection="1">
      <alignment horizontal="left" wrapText="1"/>
      <protection locked="0"/>
    </xf>
    <xf numFmtId="0" fontId="18" fillId="0" borderId="2" xfId="0" applyFont="1" applyFill="1" applyBorder="1" applyAlignment="1" applyProtection="1">
      <alignment horizontal="left" wrapText="1"/>
      <protection locked="0"/>
    </xf>
    <xf numFmtId="164" fontId="20" fillId="0" borderId="0" xfId="1" applyNumberFormat="1" applyFont="1" applyFill="1" applyAlignment="1">
      <alignment horizontal="right"/>
      <protection locked="0"/>
    </xf>
    <xf numFmtId="0" fontId="20" fillId="0" borderId="0" xfId="1" applyFont="1" applyFill="1" applyAlignment="1">
      <alignment horizontal="left" wrapText="1"/>
      <protection locked="0"/>
    </xf>
    <xf numFmtId="165" fontId="20" fillId="0" borderId="0" xfId="1" applyNumberFormat="1" applyFont="1" applyFill="1" applyAlignment="1">
      <alignment horizontal="right"/>
      <protection locked="0"/>
    </xf>
    <xf numFmtId="166" fontId="20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3" xfId="1" applyFont="1" applyFill="1" applyBorder="1" applyAlignment="1">
      <alignment horizontal="left"/>
      <protection locked="0"/>
    </xf>
    <xf numFmtId="0" fontId="18" fillId="0" borderId="4" xfId="1" applyFont="1" applyFill="1" applyBorder="1" applyAlignment="1">
      <alignment horizontal="center"/>
      <protection locked="0"/>
    </xf>
    <xf numFmtId="165" fontId="18" fillId="0" borderId="4" xfId="1" applyNumberFormat="1" applyFont="1" applyFill="1" applyBorder="1" applyAlignment="1">
      <alignment horizontal="right"/>
      <protection locked="0"/>
    </xf>
    <xf numFmtId="166" fontId="18" fillId="0" borderId="4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18" fillId="0" borderId="0" xfId="1" applyNumberFormat="1" applyFont="1" applyFill="1" applyBorder="1" applyAlignment="1">
      <alignment horizontal="right"/>
      <protection locked="0"/>
    </xf>
    <xf numFmtId="0" fontId="18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18" fillId="0" borderId="0" xfId="1" applyFont="1" applyFill="1" applyBorder="1" applyAlignment="1">
      <alignment horizontal="center" wrapText="1"/>
      <protection locked="0"/>
    </xf>
    <xf numFmtId="165" fontId="18" fillId="0" borderId="0" xfId="1" applyNumberFormat="1" applyFont="1" applyFill="1" applyBorder="1" applyAlignment="1">
      <alignment horizontal="right"/>
      <protection locked="0"/>
    </xf>
    <xf numFmtId="166" fontId="18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2" fontId="14" fillId="0" borderId="2" xfId="0" applyNumberFormat="1" applyFont="1" applyFill="1" applyBorder="1" applyAlignment="1" applyProtection="1">
      <alignment horizontal="right" wrapText="1"/>
      <protection locked="0"/>
    </xf>
    <xf numFmtId="0" fontId="0" fillId="0" borderId="0" xfId="0" applyAlignment="1" applyProtection="1">
      <alignment vertical="top"/>
      <protection locked="0"/>
    </xf>
    <xf numFmtId="164" fontId="14" fillId="0" borderId="2" xfId="0" applyNumberFormat="1" applyFont="1" applyFill="1" applyBorder="1" applyAlignment="1" applyProtection="1">
      <alignment horizontal="right"/>
      <protection locked="0"/>
    </xf>
    <xf numFmtId="166" fontId="1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6" fontId="18" fillId="0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21" fillId="0" borderId="0" xfId="0" applyFont="1" applyFill="1" applyAlignment="1" applyProtection="1"/>
    <xf numFmtId="0" fontId="5" fillId="0" borderId="2" xfId="0" applyFont="1" applyFill="1" applyBorder="1" applyAlignment="1" applyProtection="1">
      <alignment horizontal="left" wrapText="1"/>
      <protection locked="0"/>
    </xf>
    <xf numFmtId="2" fontId="22" fillId="0" borderId="2" xfId="0" applyNumberFormat="1" applyFont="1" applyFill="1" applyBorder="1" applyAlignment="1" applyProtection="1">
      <alignment horizontal="righ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2" applyNumberFormat="1" applyFont="1" applyFill="1" applyBorder="1" applyAlignment="1">
      <alignment horizontal="left"/>
    </xf>
    <xf numFmtId="4" fontId="11" fillId="0" borderId="2" xfId="2" applyNumberFormat="1" applyFont="1" applyFill="1" applyBorder="1" applyAlignment="1">
      <alignment horizontal="right"/>
    </xf>
    <xf numFmtId="0" fontId="23" fillId="0" borderId="0" xfId="0" applyFont="1" applyFill="1" applyAlignment="1" applyProtection="1">
      <alignment horizontal="left"/>
      <protection locked="0"/>
    </xf>
    <xf numFmtId="0" fontId="23" fillId="2" borderId="0" xfId="0" applyFont="1" applyFill="1" applyAlignment="1" applyProtection="1">
      <alignment horizontal="left"/>
      <protection locked="0"/>
    </xf>
    <xf numFmtId="164" fontId="5" fillId="2" borderId="6" xfId="1" applyNumberFormat="1" applyFont="1" applyFill="1" applyBorder="1" applyAlignment="1">
      <alignment horizontal="right"/>
      <protection locked="0"/>
    </xf>
    <xf numFmtId="0" fontId="5" fillId="2" borderId="6" xfId="1" applyFont="1" applyFill="1" applyBorder="1" applyAlignment="1">
      <alignment horizontal="left" wrapText="1"/>
      <protection locked="0"/>
    </xf>
    <xf numFmtId="165" fontId="5" fillId="2" borderId="6" xfId="1" applyNumberFormat="1" applyFont="1" applyFill="1" applyBorder="1" applyAlignment="1">
      <alignment horizontal="right"/>
      <protection locked="0"/>
    </xf>
    <xf numFmtId="166" fontId="5" fillId="2" borderId="6" xfId="1" applyNumberFormat="1" applyFont="1" applyFill="1" applyBorder="1" applyAlignment="1">
      <alignment horizontal="right"/>
      <protection locked="0"/>
    </xf>
    <xf numFmtId="0" fontId="4" fillId="2" borderId="6" xfId="1" applyFill="1" applyBorder="1" applyAlignment="1">
      <alignment horizontal="left" vertical="top"/>
      <protection locked="0"/>
    </xf>
    <xf numFmtId="0" fontId="25" fillId="0" borderId="0" xfId="1" applyFont="1" applyFill="1" applyAlignment="1">
      <alignment horizontal="left" vertical="center"/>
      <protection locked="0"/>
    </xf>
    <xf numFmtId="0" fontId="13" fillId="0" borderId="0" xfId="5" applyFont="1" applyFill="1" applyAlignment="1" applyProtection="1">
      <alignment horizontal="center" vertical="center"/>
      <protection locked="0"/>
    </xf>
    <xf numFmtId="164" fontId="5" fillId="0" borderId="2" xfId="5" applyNumberFormat="1" applyFont="1" applyFill="1" applyBorder="1" applyAlignment="1">
      <alignment horizontal="right"/>
      <protection locked="0"/>
    </xf>
    <xf numFmtId="0" fontId="5" fillId="0" borderId="2" xfId="5" applyFont="1" applyFill="1" applyBorder="1" applyAlignment="1">
      <alignment horizontal="left" wrapText="1"/>
      <protection locked="0"/>
    </xf>
    <xf numFmtId="2" fontId="5" fillId="0" borderId="2" xfId="5" applyNumberFormat="1" applyFont="1" applyFill="1" applyBorder="1" applyAlignment="1">
      <alignment horizontal="right"/>
      <protection locked="0"/>
    </xf>
    <xf numFmtId="166" fontId="5" fillId="0" borderId="2" xfId="5" applyNumberFormat="1" applyFont="1" applyFill="1" applyBorder="1" applyAlignment="1">
      <alignment horizontal="right"/>
      <protection locked="0"/>
    </xf>
    <xf numFmtId="0" fontId="17" fillId="0" borderId="2" xfId="5" applyFill="1" applyBorder="1" applyAlignment="1">
      <alignment horizontal="left" vertical="top"/>
      <protection locked="0"/>
    </xf>
    <xf numFmtId="0" fontId="17" fillId="0" borderId="0" xfId="5" applyFill="1" applyAlignment="1">
      <alignment horizontal="left" vertical="top"/>
      <protection locked="0"/>
    </xf>
    <xf numFmtId="0" fontId="26" fillId="0" borderId="0" xfId="5" applyFont="1" applyFill="1" applyAlignment="1">
      <alignment horizontal="left" vertical="center"/>
      <protection locked="0"/>
    </xf>
    <xf numFmtId="0" fontId="17" fillId="0" borderId="0" xfId="5" applyAlignment="1">
      <alignment horizontal="left" vertical="top"/>
      <protection locked="0"/>
    </xf>
    <xf numFmtId="167" fontId="6" fillId="2" borderId="2" xfId="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center"/>
      <protection locked="0"/>
    </xf>
    <xf numFmtId="166" fontId="18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1" applyFill="1" applyAlignment="1">
      <alignment horizontal="left" vertical="center"/>
      <protection locked="0"/>
    </xf>
    <xf numFmtId="2" fontId="14" fillId="3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6" fontId="14" fillId="4" borderId="2" xfId="0" applyNumberFormat="1" applyFont="1" applyFill="1" applyBorder="1" applyAlignment="1" applyProtection="1">
      <alignment horizontal="right"/>
      <protection locked="0"/>
    </xf>
    <xf numFmtId="0" fontId="17" fillId="4" borderId="2" xfId="0" applyFont="1" applyFill="1" applyBorder="1" applyAlignment="1" applyProtection="1">
      <alignment horizontal="left" vertical="top"/>
      <protection locked="0"/>
    </xf>
    <xf numFmtId="164" fontId="5" fillId="0" borderId="2" xfId="5" applyNumberFormat="1" applyFont="1" applyFill="1" applyBorder="1" applyAlignment="1" applyProtection="1">
      <alignment horizontal="right"/>
      <protection locked="0"/>
    </xf>
    <xf numFmtId="0" fontId="5" fillId="0" borderId="2" xfId="5" applyFont="1" applyFill="1" applyBorder="1" applyAlignment="1" applyProtection="1">
      <alignment horizontal="left" wrapText="1"/>
      <protection locked="0"/>
    </xf>
    <xf numFmtId="165" fontId="5" fillId="0" borderId="2" xfId="5" applyNumberFormat="1" applyFont="1" applyFill="1" applyBorder="1" applyAlignment="1" applyProtection="1">
      <alignment horizontal="right"/>
      <protection locked="0"/>
    </xf>
    <xf numFmtId="166" fontId="5" fillId="0" borderId="2" xfId="5" applyNumberFormat="1" applyFont="1" applyFill="1" applyBorder="1" applyAlignment="1" applyProtection="1">
      <alignment horizontal="right"/>
      <protection locked="0"/>
    </xf>
    <xf numFmtId="0" fontId="17" fillId="0" borderId="2" xfId="5" applyFill="1" applyBorder="1" applyAlignment="1" applyProtection="1">
      <alignment horizontal="left" vertical="top"/>
      <protection locked="0"/>
    </xf>
    <xf numFmtId="0" fontId="17" fillId="0" borderId="0" xfId="5" applyFill="1" applyAlignment="1" applyProtection="1">
      <alignment horizontal="left" vertical="top"/>
      <protection locked="0"/>
    </xf>
    <xf numFmtId="0" fontId="0" fillId="5" borderId="0" xfId="0" applyFill="1" applyAlignment="1" applyProtection="1"/>
    <xf numFmtId="2" fontId="14" fillId="0" borderId="7" xfId="0" applyNumberFormat="1" applyFont="1" applyFill="1" applyBorder="1" applyAlignment="1" applyProtection="1">
      <alignment horizontal="right"/>
      <protection locked="0"/>
    </xf>
    <xf numFmtId="166" fontId="21" fillId="0" borderId="0" xfId="0" applyNumberFormat="1" applyFont="1" applyFill="1" applyAlignment="1" applyProtection="1"/>
    <xf numFmtId="0" fontId="27" fillId="0" borderId="0" xfId="0" applyFont="1" applyFill="1" applyAlignment="1" applyProtection="1">
      <alignment vertical="top"/>
      <protection locked="0"/>
    </xf>
    <xf numFmtId="0" fontId="27" fillId="5" borderId="0" xfId="0" applyFont="1" applyFill="1" applyAlignment="1" applyProtection="1">
      <alignment vertical="top"/>
      <protection locked="0"/>
    </xf>
    <xf numFmtId="0" fontId="22" fillId="0" borderId="2" xfId="0" applyFont="1" applyFill="1" applyBorder="1" applyAlignment="1" applyProtection="1">
      <alignment horizontal="left" wrapText="1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0" fontId="28" fillId="5" borderId="0" xfId="0" applyFont="1" applyFill="1" applyAlignment="1" applyProtection="1">
      <alignment horizontal="left" vertical="top"/>
      <protection locked="0"/>
    </xf>
    <xf numFmtId="164" fontId="5" fillId="2" borderId="2" xfId="0" applyNumberFormat="1" applyFont="1" applyFill="1" applyBorder="1" applyAlignment="1" applyProtection="1">
      <alignment horizontal="right"/>
      <protection locked="0"/>
    </xf>
    <xf numFmtId="49" fontId="5" fillId="2" borderId="2" xfId="0" applyNumberFormat="1" applyFont="1" applyFill="1" applyBorder="1" applyAlignment="1" applyProtection="1">
      <alignment horizontal="left" wrapText="1"/>
      <protection locked="0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0" fontId="23" fillId="2" borderId="2" xfId="0" applyFont="1" applyFill="1" applyBorder="1" applyAlignment="1" applyProtection="1">
      <alignment horizontal="right" vertical="center"/>
      <protection locked="0"/>
    </xf>
    <xf numFmtId="0" fontId="21" fillId="0" borderId="0" xfId="5" applyFont="1" applyFill="1" applyAlignment="1" applyProtection="1"/>
    <xf numFmtId="166" fontId="6" fillId="0" borderId="2" xfId="4" applyNumberFormat="1" applyFont="1" applyFill="1" applyBorder="1" applyAlignment="1" applyProtection="1">
      <alignment horizontal="center"/>
      <protection locked="0"/>
    </xf>
    <xf numFmtId="0" fontId="24" fillId="0" borderId="0" xfId="4" applyFont="1" applyFill="1" applyAlignment="1" applyProtection="1">
      <alignment horizontal="left" vertical="center"/>
    </xf>
    <xf numFmtId="0" fontId="17" fillId="0" borderId="0" xfId="4" applyFont="1" applyFill="1" applyAlignment="1" applyProtection="1">
      <alignment vertical="center"/>
    </xf>
    <xf numFmtId="0" fontId="17" fillId="0" borderId="0" xfId="4" applyFont="1" applyFill="1" applyAlignment="1" applyProtection="1"/>
    <xf numFmtId="0" fontId="17" fillId="0" borderId="0" xfId="4" applyFont="1" applyFill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49" fontId="5" fillId="0" borderId="2" xfId="0" applyNumberFormat="1" applyFont="1" applyFill="1" applyBorder="1" applyAlignment="1" applyProtection="1">
      <alignment horizontal="left" wrapText="1"/>
      <protection locked="0"/>
    </xf>
    <xf numFmtId="0" fontId="19" fillId="0" borderId="2" xfId="1" applyFont="1" applyFill="1" applyBorder="1" applyAlignment="1" applyProtection="1">
      <alignment horizontal="left" wrapText="1"/>
      <protection locked="0"/>
    </xf>
    <xf numFmtId="166" fontId="4" fillId="0" borderId="0" xfId="1" applyNumberFormat="1" applyFont="1" applyFill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left" vertical="top"/>
      <protection locked="0"/>
    </xf>
    <xf numFmtId="0" fontId="4" fillId="0" borderId="0" xfId="1" applyFont="1" applyAlignment="1" applyProtection="1">
      <alignment horizontal="left" vertical="top"/>
      <protection locked="0"/>
    </xf>
    <xf numFmtId="0" fontId="13" fillId="0" borderId="0" xfId="4" applyFont="1" applyFill="1" applyAlignment="1" applyProtection="1">
      <alignment horizontal="left" vertical="center"/>
    </xf>
    <xf numFmtId="164" fontId="5" fillId="0" borderId="2" xfId="4" applyNumberFormat="1" applyFont="1" applyFill="1" applyBorder="1" applyAlignment="1">
      <alignment horizontal="right"/>
      <protection locked="0"/>
    </xf>
    <xf numFmtId="49" fontId="5" fillId="0" borderId="2" xfId="4" applyNumberFormat="1" applyFont="1" applyFill="1" applyBorder="1" applyAlignment="1">
      <alignment horizontal="left" wrapText="1"/>
      <protection locked="0"/>
    </xf>
    <xf numFmtId="0" fontId="5" fillId="0" borderId="2" xfId="4" applyFont="1" applyFill="1" applyBorder="1" applyAlignment="1" applyProtection="1">
      <alignment horizontal="left" wrapText="1"/>
      <protection locked="0"/>
    </xf>
    <xf numFmtId="0" fontId="5" fillId="0" borderId="2" xfId="4" applyFont="1" applyFill="1" applyBorder="1" applyAlignment="1">
      <alignment horizontal="left" wrapText="1"/>
      <protection locked="0"/>
    </xf>
    <xf numFmtId="2" fontId="5" fillId="0" borderId="2" xfId="4" applyNumberFormat="1" applyFont="1" applyFill="1" applyBorder="1" applyAlignment="1">
      <alignment horizontal="right"/>
      <protection locked="0"/>
    </xf>
    <xf numFmtId="166" fontId="5" fillId="0" borderId="2" xfId="4" applyNumberFormat="1" applyFont="1" applyFill="1" applyBorder="1" applyAlignment="1">
      <alignment horizontal="right"/>
      <protection locked="0"/>
    </xf>
    <xf numFmtId="0" fontId="23" fillId="0" borderId="2" xfId="4" applyFont="1" applyFill="1" applyBorder="1" applyAlignment="1">
      <alignment horizontal="right" vertical="center"/>
      <protection locked="0"/>
    </xf>
    <xf numFmtId="0" fontId="21" fillId="0" borderId="0" xfId="4" applyFont="1" applyFill="1" applyAlignment="1" applyProtection="1"/>
    <xf numFmtId="0" fontId="17" fillId="0" borderId="0" xfId="4" applyFont="1" applyFill="1" applyAlignment="1">
      <alignment horizontal="left" vertical="top"/>
      <protection locked="0"/>
    </xf>
    <xf numFmtId="0" fontId="17" fillId="2" borderId="0" xfId="4" applyFont="1" applyFill="1" applyAlignment="1">
      <alignment horizontal="left" vertical="top"/>
      <protection locked="0"/>
    </xf>
    <xf numFmtId="0" fontId="24" fillId="0" borderId="0" xfId="4" applyFont="1" applyFill="1" applyAlignment="1" applyProtection="1"/>
    <xf numFmtId="164" fontId="6" fillId="0" borderId="2" xfId="4" applyNumberFormat="1" applyFont="1" applyFill="1" applyBorder="1" applyAlignment="1" applyProtection="1">
      <alignment horizontal="right"/>
      <protection locked="0"/>
    </xf>
    <xf numFmtId="0" fontId="6" fillId="0" borderId="2" xfId="4" applyFont="1" applyFill="1" applyBorder="1" applyAlignment="1" applyProtection="1">
      <alignment horizontal="left" wrapText="1"/>
      <protection locked="0"/>
    </xf>
    <xf numFmtId="2" fontId="6" fillId="0" borderId="2" xfId="4" applyNumberFormat="1" applyFont="1" applyFill="1" applyBorder="1" applyAlignment="1" applyProtection="1">
      <alignment horizontal="right"/>
      <protection locked="0"/>
    </xf>
    <xf numFmtId="166" fontId="6" fillId="0" borderId="2" xfId="4" applyNumberFormat="1" applyFont="1" applyFill="1" applyBorder="1" applyAlignment="1" applyProtection="1">
      <alignment horizontal="right"/>
      <protection locked="0"/>
    </xf>
    <xf numFmtId="0" fontId="12" fillId="0" borderId="0" xfId="4" applyFont="1" applyFill="1" applyAlignment="1" applyProtection="1"/>
    <xf numFmtId="0" fontId="29" fillId="0" borderId="0" xfId="0" applyFont="1" applyFill="1" applyAlignment="1" applyProtection="1">
      <alignment vertical="center"/>
      <protection locked="0"/>
    </xf>
    <xf numFmtId="166" fontId="17" fillId="0" borderId="0" xfId="0" applyNumberFormat="1" applyFont="1" applyFill="1" applyAlignment="1" applyProtection="1"/>
    <xf numFmtId="0" fontId="30" fillId="0" borderId="0" xfId="0" applyFont="1" applyFill="1" applyAlignment="1" applyProtection="1"/>
    <xf numFmtId="0" fontId="4" fillId="0" borderId="0" xfId="1" applyNumberFormat="1" applyFont="1" applyFill="1" applyAlignment="1" applyProtection="1">
      <alignment horizontal="right" vertical="top"/>
      <protection locked="0"/>
    </xf>
    <xf numFmtId="166" fontId="24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Alignment="1" applyProtection="1">
      <alignment horizontal="left" vertical="top"/>
      <protection locked="0"/>
    </xf>
    <xf numFmtId="2" fontId="5" fillId="2" borderId="2" xfId="0" applyNumberFormat="1" applyFont="1" applyFill="1" applyBorder="1" applyAlignment="1" applyProtection="1">
      <alignment horizontal="right"/>
      <protection locked="0"/>
    </xf>
    <xf numFmtId="167" fontId="17" fillId="0" borderId="0" xfId="4" applyNumberFormat="1" applyFont="1" applyFill="1" applyAlignment="1">
      <alignment vertical="top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4" fillId="0" borderId="7" xfId="4" applyFont="1" applyFill="1" applyBorder="1" applyAlignment="1" applyProtection="1">
      <alignment horizontal="left" vertical="center" wrapText="1"/>
      <protection locked="0"/>
    </xf>
    <xf numFmtId="0" fontId="14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17" fillId="0" borderId="0" xfId="5" applyFill="1" applyAlignment="1" applyProtection="1">
      <alignment horizontal="left" wrapText="1"/>
      <protection locked="0"/>
    </xf>
    <xf numFmtId="164" fontId="5" fillId="0" borderId="3" xfId="1" applyNumberFormat="1" applyFont="1" applyFill="1" applyBorder="1" applyAlignment="1">
      <alignment horizontal="center"/>
      <protection locked="0"/>
    </xf>
    <xf numFmtId="0" fontId="16" fillId="0" borderId="4" xfId="1" applyFont="1" applyFill="1" applyBorder="1" applyAlignment="1">
      <alignment horizontal="center"/>
      <protection locked="0"/>
    </xf>
    <xf numFmtId="0" fontId="16" fillId="0" borderId="5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7">
    <cellStyle name="Hypertextový odkaz 2" xfId="3"/>
    <cellStyle name="Normální" xfId="0" builtinId="0"/>
    <cellStyle name="normální 13" xfId="5"/>
    <cellStyle name="Normální 2" xfId="1"/>
    <cellStyle name="Normální 8" xfId="6"/>
    <cellStyle name="Normální 9" xfId="4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7"/>
  <sheetViews>
    <sheetView tabSelected="1" workbookViewId="0"/>
  </sheetViews>
  <sheetFormatPr defaultColWidth="9" defaultRowHeight="10.5"/>
  <cols>
    <col min="1" max="1" width="4.140625" style="38" customWidth="1"/>
    <col min="2" max="2" width="4.28515625" style="39" customWidth="1"/>
    <col min="3" max="3" width="13.5703125" style="39" customWidth="1"/>
    <col min="4" max="4" width="65" style="39" customWidth="1"/>
    <col min="5" max="5" width="6.7109375" style="39" customWidth="1"/>
    <col min="6" max="6" width="8.42578125" style="40" customWidth="1"/>
    <col min="7" max="7" width="10" style="41" customWidth="1"/>
    <col min="8" max="8" width="15.7109375" style="41" customWidth="1"/>
    <col min="9" max="9" width="18.140625" style="42" customWidth="1"/>
    <col min="10" max="10" width="16.42578125" style="42" customWidth="1"/>
    <col min="11" max="11" width="9" style="42"/>
    <col min="12" max="12" width="10.7109375" style="42" bestFit="1" customWidth="1"/>
    <col min="13" max="13" width="14" style="42" bestFit="1" customWidth="1"/>
    <col min="14" max="14" width="10" style="42" bestFit="1" customWidth="1"/>
    <col min="15" max="15" width="10.28515625" style="42" bestFit="1" customWidth="1"/>
    <col min="16" max="16" width="15.85546875" style="42" customWidth="1"/>
    <col min="17" max="17" width="17" style="42" customWidth="1"/>
    <col min="18" max="18" width="17.42578125" style="42" customWidth="1"/>
    <col min="19" max="19" width="10.140625" style="42" bestFit="1" customWidth="1"/>
    <col min="20" max="107" width="9" style="42"/>
    <col min="108" max="256" width="9" style="44"/>
    <col min="257" max="257" width="4.140625" style="44" customWidth="1"/>
    <col min="258" max="258" width="4.28515625" style="44" customWidth="1"/>
    <col min="259" max="259" width="13.5703125" style="44" customWidth="1"/>
    <col min="260" max="260" width="65" style="44" customWidth="1"/>
    <col min="261" max="261" width="6.7109375" style="44" customWidth="1"/>
    <col min="262" max="262" width="8.42578125" style="44" customWidth="1"/>
    <col min="263" max="263" width="10" style="44" customWidth="1"/>
    <col min="264" max="264" width="15.7109375" style="44" customWidth="1"/>
    <col min="265" max="265" width="18.140625" style="44" customWidth="1"/>
    <col min="266" max="266" width="16.42578125" style="44" customWidth="1"/>
    <col min="267" max="267" width="9" style="44"/>
    <col min="268" max="268" width="10.7109375" style="44" bestFit="1" customWidth="1"/>
    <col min="269" max="269" width="14" style="44" bestFit="1" customWidth="1"/>
    <col min="270" max="270" width="10" style="44" bestFit="1" customWidth="1"/>
    <col min="271" max="271" width="10.28515625" style="44" bestFit="1" customWidth="1"/>
    <col min="272" max="272" width="15.85546875" style="44" customWidth="1"/>
    <col min="273" max="273" width="17" style="44" customWidth="1"/>
    <col min="274" max="274" width="17.42578125" style="44" customWidth="1"/>
    <col min="275" max="275" width="10.140625" style="44" bestFit="1" customWidth="1"/>
    <col min="276" max="512" width="9" style="44"/>
    <col min="513" max="513" width="4.140625" style="44" customWidth="1"/>
    <col min="514" max="514" width="4.28515625" style="44" customWidth="1"/>
    <col min="515" max="515" width="13.5703125" style="44" customWidth="1"/>
    <col min="516" max="516" width="65" style="44" customWidth="1"/>
    <col min="517" max="517" width="6.7109375" style="44" customWidth="1"/>
    <col min="518" max="518" width="8.42578125" style="44" customWidth="1"/>
    <col min="519" max="519" width="10" style="44" customWidth="1"/>
    <col min="520" max="520" width="15.7109375" style="44" customWidth="1"/>
    <col min="521" max="521" width="18.140625" style="44" customWidth="1"/>
    <col min="522" max="522" width="16.42578125" style="44" customWidth="1"/>
    <col min="523" max="523" width="9" style="44"/>
    <col min="524" max="524" width="10.7109375" style="44" bestFit="1" customWidth="1"/>
    <col min="525" max="525" width="14" style="44" bestFit="1" customWidth="1"/>
    <col min="526" max="526" width="10" style="44" bestFit="1" customWidth="1"/>
    <col min="527" max="527" width="10.28515625" style="44" bestFit="1" customWidth="1"/>
    <col min="528" max="528" width="15.85546875" style="44" customWidth="1"/>
    <col min="529" max="529" width="17" style="44" customWidth="1"/>
    <col min="530" max="530" width="17.42578125" style="44" customWidth="1"/>
    <col min="531" max="531" width="10.140625" style="44" bestFit="1" customWidth="1"/>
    <col min="532" max="768" width="9" style="44"/>
    <col min="769" max="769" width="4.140625" style="44" customWidth="1"/>
    <col min="770" max="770" width="4.28515625" style="44" customWidth="1"/>
    <col min="771" max="771" width="13.5703125" style="44" customWidth="1"/>
    <col min="772" max="772" width="65" style="44" customWidth="1"/>
    <col min="773" max="773" width="6.7109375" style="44" customWidth="1"/>
    <col min="774" max="774" width="8.42578125" style="44" customWidth="1"/>
    <col min="775" max="775" width="10" style="44" customWidth="1"/>
    <col min="776" max="776" width="15.7109375" style="44" customWidth="1"/>
    <col min="777" max="777" width="18.140625" style="44" customWidth="1"/>
    <col min="778" max="778" width="16.42578125" style="44" customWidth="1"/>
    <col min="779" max="779" width="9" style="44"/>
    <col min="780" max="780" width="10.7109375" style="44" bestFit="1" customWidth="1"/>
    <col min="781" max="781" width="14" style="44" bestFit="1" customWidth="1"/>
    <col min="782" max="782" width="10" style="44" bestFit="1" customWidth="1"/>
    <col min="783" max="783" width="10.28515625" style="44" bestFit="1" customWidth="1"/>
    <col min="784" max="784" width="15.85546875" style="44" customWidth="1"/>
    <col min="785" max="785" width="17" style="44" customWidth="1"/>
    <col min="786" max="786" width="17.42578125" style="44" customWidth="1"/>
    <col min="787" max="787" width="10.140625" style="44" bestFit="1" customWidth="1"/>
    <col min="788" max="1024" width="9" style="44"/>
    <col min="1025" max="1025" width="4.140625" style="44" customWidth="1"/>
    <col min="1026" max="1026" width="4.28515625" style="44" customWidth="1"/>
    <col min="1027" max="1027" width="13.5703125" style="44" customWidth="1"/>
    <col min="1028" max="1028" width="65" style="44" customWidth="1"/>
    <col min="1029" max="1029" width="6.7109375" style="44" customWidth="1"/>
    <col min="1030" max="1030" width="8.42578125" style="44" customWidth="1"/>
    <col min="1031" max="1031" width="10" style="44" customWidth="1"/>
    <col min="1032" max="1032" width="15.7109375" style="44" customWidth="1"/>
    <col min="1033" max="1033" width="18.140625" style="44" customWidth="1"/>
    <col min="1034" max="1034" width="16.42578125" style="44" customWidth="1"/>
    <col min="1035" max="1035" width="9" style="44"/>
    <col min="1036" max="1036" width="10.7109375" style="44" bestFit="1" customWidth="1"/>
    <col min="1037" max="1037" width="14" style="44" bestFit="1" customWidth="1"/>
    <col min="1038" max="1038" width="10" style="44" bestFit="1" customWidth="1"/>
    <col min="1039" max="1039" width="10.28515625" style="44" bestFit="1" customWidth="1"/>
    <col min="1040" max="1040" width="15.85546875" style="44" customWidth="1"/>
    <col min="1041" max="1041" width="17" style="44" customWidth="1"/>
    <col min="1042" max="1042" width="17.42578125" style="44" customWidth="1"/>
    <col min="1043" max="1043" width="10.140625" style="44" bestFit="1" customWidth="1"/>
    <col min="1044" max="1280" width="9" style="44"/>
    <col min="1281" max="1281" width="4.140625" style="44" customWidth="1"/>
    <col min="1282" max="1282" width="4.28515625" style="44" customWidth="1"/>
    <col min="1283" max="1283" width="13.5703125" style="44" customWidth="1"/>
    <col min="1284" max="1284" width="65" style="44" customWidth="1"/>
    <col min="1285" max="1285" width="6.7109375" style="44" customWidth="1"/>
    <col min="1286" max="1286" width="8.42578125" style="44" customWidth="1"/>
    <col min="1287" max="1287" width="10" style="44" customWidth="1"/>
    <col min="1288" max="1288" width="15.7109375" style="44" customWidth="1"/>
    <col min="1289" max="1289" width="18.140625" style="44" customWidth="1"/>
    <col min="1290" max="1290" width="16.42578125" style="44" customWidth="1"/>
    <col min="1291" max="1291" width="9" style="44"/>
    <col min="1292" max="1292" width="10.7109375" style="44" bestFit="1" customWidth="1"/>
    <col min="1293" max="1293" width="14" style="44" bestFit="1" customWidth="1"/>
    <col min="1294" max="1294" width="10" style="44" bestFit="1" customWidth="1"/>
    <col min="1295" max="1295" width="10.28515625" style="44" bestFit="1" customWidth="1"/>
    <col min="1296" max="1296" width="15.85546875" style="44" customWidth="1"/>
    <col min="1297" max="1297" width="17" style="44" customWidth="1"/>
    <col min="1298" max="1298" width="17.42578125" style="44" customWidth="1"/>
    <col min="1299" max="1299" width="10.140625" style="44" bestFit="1" customWidth="1"/>
    <col min="1300" max="1536" width="9" style="44"/>
    <col min="1537" max="1537" width="4.140625" style="44" customWidth="1"/>
    <col min="1538" max="1538" width="4.28515625" style="44" customWidth="1"/>
    <col min="1539" max="1539" width="13.5703125" style="44" customWidth="1"/>
    <col min="1540" max="1540" width="65" style="44" customWidth="1"/>
    <col min="1541" max="1541" width="6.7109375" style="44" customWidth="1"/>
    <col min="1542" max="1542" width="8.42578125" style="44" customWidth="1"/>
    <col min="1543" max="1543" width="10" style="44" customWidth="1"/>
    <col min="1544" max="1544" width="15.7109375" style="44" customWidth="1"/>
    <col min="1545" max="1545" width="18.140625" style="44" customWidth="1"/>
    <col min="1546" max="1546" width="16.42578125" style="44" customWidth="1"/>
    <col min="1547" max="1547" width="9" style="44"/>
    <col min="1548" max="1548" width="10.7109375" style="44" bestFit="1" customWidth="1"/>
    <col min="1549" max="1549" width="14" style="44" bestFit="1" customWidth="1"/>
    <col min="1550" max="1550" width="10" style="44" bestFit="1" customWidth="1"/>
    <col min="1551" max="1551" width="10.28515625" style="44" bestFit="1" customWidth="1"/>
    <col min="1552" max="1552" width="15.85546875" style="44" customWidth="1"/>
    <col min="1553" max="1553" width="17" style="44" customWidth="1"/>
    <col min="1554" max="1554" width="17.42578125" style="44" customWidth="1"/>
    <col min="1555" max="1555" width="10.140625" style="44" bestFit="1" customWidth="1"/>
    <col min="1556" max="1792" width="9" style="44"/>
    <col min="1793" max="1793" width="4.140625" style="44" customWidth="1"/>
    <col min="1794" max="1794" width="4.28515625" style="44" customWidth="1"/>
    <col min="1795" max="1795" width="13.5703125" style="44" customWidth="1"/>
    <col min="1796" max="1796" width="65" style="44" customWidth="1"/>
    <col min="1797" max="1797" width="6.7109375" style="44" customWidth="1"/>
    <col min="1798" max="1798" width="8.42578125" style="44" customWidth="1"/>
    <col min="1799" max="1799" width="10" style="44" customWidth="1"/>
    <col min="1800" max="1800" width="15.7109375" style="44" customWidth="1"/>
    <col min="1801" max="1801" width="18.140625" style="44" customWidth="1"/>
    <col min="1802" max="1802" width="16.42578125" style="44" customWidth="1"/>
    <col min="1803" max="1803" width="9" style="44"/>
    <col min="1804" max="1804" width="10.7109375" style="44" bestFit="1" customWidth="1"/>
    <col min="1805" max="1805" width="14" style="44" bestFit="1" customWidth="1"/>
    <col min="1806" max="1806" width="10" style="44" bestFit="1" customWidth="1"/>
    <col min="1807" max="1807" width="10.28515625" style="44" bestFit="1" customWidth="1"/>
    <col min="1808" max="1808" width="15.85546875" style="44" customWidth="1"/>
    <col min="1809" max="1809" width="17" style="44" customWidth="1"/>
    <col min="1810" max="1810" width="17.42578125" style="44" customWidth="1"/>
    <col min="1811" max="1811" width="10.140625" style="44" bestFit="1" customWidth="1"/>
    <col min="1812" max="2048" width="9" style="44"/>
    <col min="2049" max="2049" width="4.140625" style="44" customWidth="1"/>
    <col min="2050" max="2050" width="4.28515625" style="44" customWidth="1"/>
    <col min="2051" max="2051" width="13.5703125" style="44" customWidth="1"/>
    <col min="2052" max="2052" width="65" style="44" customWidth="1"/>
    <col min="2053" max="2053" width="6.7109375" style="44" customWidth="1"/>
    <col min="2054" max="2054" width="8.42578125" style="44" customWidth="1"/>
    <col min="2055" max="2055" width="10" style="44" customWidth="1"/>
    <col min="2056" max="2056" width="15.7109375" style="44" customWidth="1"/>
    <col min="2057" max="2057" width="18.140625" style="44" customWidth="1"/>
    <col min="2058" max="2058" width="16.42578125" style="44" customWidth="1"/>
    <col min="2059" max="2059" width="9" style="44"/>
    <col min="2060" max="2060" width="10.7109375" style="44" bestFit="1" customWidth="1"/>
    <col min="2061" max="2061" width="14" style="44" bestFit="1" customWidth="1"/>
    <col min="2062" max="2062" width="10" style="44" bestFit="1" customWidth="1"/>
    <col min="2063" max="2063" width="10.28515625" style="44" bestFit="1" customWidth="1"/>
    <col min="2064" max="2064" width="15.85546875" style="44" customWidth="1"/>
    <col min="2065" max="2065" width="17" style="44" customWidth="1"/>
    <col min="2066" max="2066" width="17.42578125" style="44" customWidth="1"/>
    <col min="2067" max="2067" width="10.140625" style="44" bestFit="1" customWidth="1"/>
    <col min="2068" max="2304" width="9" style="44"/>
    <col min="2305" max="2305" width="4.140625" style="44" customWidth="1"/>
    <col min="2306" max="2306" width="4.28515625" style="44" customWidth="1"/>
    <col min="2307" max="2307" width="13.5703125" style="44" customWidth="1"/>
    <col min="2308" max="2308" width="65" style="44" customWidth="1"/>
    <col min="2309" max="2309" width="6.7109375" style="44" customWidth="1"/>
    <col min="2310" max="2310" width="8.42578125" style="44" customWidth="1"/>
    <col min="2311" max="2311" width="10" style="44" customWidth="1"/>
    <col min="2312" max="2312" width="15.7109375" style="44" customWidth="1"/>
    <col min="2313" max="2313" width="18.140625" style="44" customWidth="1"/>
    <col min="2314" max="2314" width="16.42578125" style="44" customWidth="1"/>
    <col min="2315" max="2315" width="9" style="44"/>
    <col min="2316" max="2316" width="10.7109375" style="44" bestFit="1" customWidth="1"/>
    <col min="2317" max="2317" width="14" style="44" bestFit="1" customWidth="1"/>
    <col min="2318" max="2318" width="10" style="44" bestFit="1" customWidth="1"/>
    <col min="2319" max="2319" width="10.28515625" style="44" bestFit="1" customWidth="1"/>
    <col min="2320" max="2320" width="15.85546875" style="44" customWidth="1"/>
    <col min="2321" max="2321" width="17" style="44" customWidth="1"/>
    <col min="2322" max="2322" width="17.42578125" style="44" customWidth="1"/>
    <col min="2323" max="2323" width="10.140625" style="44" bestFit="1" customWidth="1"/>
    <col min="2324" max="2560" width="9" style="44"/>
    <col min="2561" max="2561" width="4.140625" style="44" customWidth="1"/>
    <col min="2562" max="2562" width="4.28515625" style="44" customWidth="1"/>
    <col min="2563" max="2563" width="13.5703125" style="44" customWidth="1"/>
    <col min="2564" max="2564" width="65" style="44" customWidth="1"/>
    <col min="2565" max="2565" width="6.7109375" style="44" customWidth="1"/>
    <col min="2566" max="2566" width="8.42578125" style="44" customWidth="1"/>
    <col min="2567" max="2567" width="10" style="44" customWidth="1"/>
    <col min="2568" max="2568" width="15.7109375" style="44" customWidth="1"/>
    <col min="2569" max="2569" width="18.140625" style="44" customWidth="1"/>
    <col min="2570" max="2570" width="16.42578125" style="44" customWidth="1"/>
    <col min="2571" max="2571" width="9" style="44"/>
    <col min="2572" max="2572" width="10.7109375" style="44" bestFit="1" customWidth="1"/>
    <col min="2573" max="2573" width="14" style="44" bestFit="1" customWidth="1"/>
    <col min="2574" max="2574" width="10" style="44" bestFit="1" customWidth="1"/>
    <col min="2575" max="2575" width="10.28515625" style="44" bestFit="1" customWidth="1"/>
    <col min="2576" max="2576" width="15.85546875" style="44" customWidth="1"/>
    <col min="2577" max="2577" width="17" style="44" customWidth="1"/>
    <col min="2578" max="2578" width="17.42578125" style="44" customWidth="1"/>
    <col min="2579" max="2579" width="10.140625" style="44" bestFit="1" customWidth="1"/>
    <col min="2580" max="2816" width="9" style="44"/>
    <col min="2817" max="2817" width="4.140625" style="44" customWidth="1"/>
    <col min="2818" max="2818" width="4.28515625" style="44" customWidth="1"/>
    <col min="2819" max="2819" width="13.5703125" style="44" customWidth="1"/>
    <col min="2820" max="2820" width="65" style="44" customWidth="1"/>
    <col min="2821" max="2821" width="6.7109375" style="44" customWidth="1"/>
    <col min="2822" max="2822" width="8.42578125" style="44" customWidth="1"/>
    <col min="2823" max="2823" width="10" style="44" customWidth="1"/>
    <col min="2824" max="2824" width="15.7109375" style="44" customWidth="1"/>
    <col min="2825" max="2825" width="18.140625" style="44" customWidth="1"/>
    <col min="2826" max="2826" width="16.42578125" style="44" customWidth="1"/>
    <col min="2827" max="2827" width="9" style="44"/>
    <col min="2828" max="2828" width="10.7109375" style="44" bestFit="1" customWidth="1"/>
    <col min="2829" max="2829" width="14" style="44" bestFit="1" customWidth="1"/>
    <col min="2830" max="2830" width="10" style="44" bestFit="1" customWidth="1"/>
    <col min="2831" max="2831" width="10.28515625" style="44" bestFit="1" customWidth="1"/>
    <col min="2832" max="2832" width="15.85546875" style="44" customWidth="1"/>
    <col min="2833" max="2833" width="17" style="44" customWidth="1"/>
    <col min="2834" max="2834" width="17.42578125" style="44" customWidth="1"/>
    <col min="2835" max="2835" width="10.140625" style="44" bestFit="1" customWidth="1"/>
    <col min="2836" max="3072" width="9" style="44"/>
    <col min="3073" max="3073" width="4.140625" style="44" customWidth="1"/>
    <col min="3074" max="3074" width="4.28515625" style="44" customWidth="1"/>
    <col min="3075" max="3075" width="13.5703125" style="44" customWidth="1"/>
    <col min="3076" max="3076" width="65" style="44" customWidth="1"/>
    <col min="3077" max="3077" width="6.7109375" style="44" customWidth="1"/>
    <col min="3078" max="3078" width="8.42578125" style="44" customWidth="1"/>
    <col min="3079" max="3079" width="10" style="44" customWidth="1"/>
    <col min="3080" max="3080" width="15.7109375" style="44" customWidth="1"/>
    <col min="3081" max="3081" width="18.140625" style="44" customWidth="1"/>
    <col min="3082" max="3082" width="16.42578125" style="44" customWidth="1"/>
    <col min="3083" max="3083" width="9" style="44"/>
    <col min="3084" max="3084" width="10.7109375" style="44" bestFit="1" customWidth="1"/>
    <col min="3085" max="3085" width="14" style="44" bestFit="1" customWidth="1"/>
    <col min="3086" max="3086" width="10" style="44" bestFit="1" customWidth="1"/>
    <col min="3087" max="3087" width="10.28515625" style="44" bestFit="1" customWidth="1"/>
    <col min="3088" max="3088" width="15.85546875" style="44" customWidth="1"/>
    <col min="3089" max="3089" width="17" style="44" customWidth="1"/>
    <col min="3090" max="3090" width="17.42578125" style="44" customWidth="1"/>
    <col min="3091" max="3091" width="10.140625" style="44" bestFit="1" customWidth="1"/>
    <col min="3092" max="3328" width="9" style="44"/>
    <col min="3329" max="3329" width="4.140625" style="44" customWidth="1"/>
    <col min="3330" max="3330" width="4.28515625" style="44" customWidth="1"/>
    <col min="3331" max="3331" width="13.5703125" style="44" customWidth="1"/>
    <col min="3332" max="3332" width="65" style="44" customWidth="1"/>
    <col min="3333" max="3333" width="6.7109375" style="44" customWidth="1"/>
    <col min="3334" max="3334" width="8.42578125" style="44" customWidth="1"/>
    <col min="3335" max="3335" width="10" style="44" customWidth="1"/>
    <col min="3336" max="3336" width="15.7109375" style="44" customWidth="1"/>
    <col min="3337" max="3337" width="18.140625" style="44" customWidth="1"/>
    <col min="3338" max="3338" width="16.42578125" style="44" customWidth="1"/>
    <col min="3339" max="3339" width="9" style="44"/>
    <col min="3340" max="3340" width="10.7109375" style="44" bestFit="1" customWidth="1"/>
    <col min="3341" max="3341" width="14" style="44" bestFit="1" customWidth="1"/>
    <col min="3342" max="3342" width="10" style="44" bestFit="1" customWidth="1"/>
    <col min="3343" max="3343" width="10.28515625" style="44" bestFit="1" customWidth="1"/>
    <col min="3344" max="3344" width="15.85546875" style="44" customWidth="1"/>
    <col min="3345" max="3345" width="17" style="44" customWidth="1"/>
    <col min="3346" max="3346" width="17.42578125" style="44" customWidth="1"/>
    <col min="3347" max="3347" width="10.140625" style="44" bestFit="1" customWidth="1"/>
    <col min="3348" max="3584" width="9" style="44"/>
    <col min="3585" max="3585" width="4.140625" style="44" customWidth="1"/>
    <col min="3586" max="3586" width="4.28515625" style="44" customWidth="1"/>
    <col min="3587" max="3587" width="13.5703125" style="44" customWidth="1"/>
    <col min="3588" max="3588" width="65" style="44" customWidth="1"/>
    <col min="3589" max="3589" width="6.7109375" style="44" customWidth="1"/>
    <col min="3590" max="3590" width="8.42578125" style="44" customWidth="1"/>
    <col min="3591" max="3591" width="10" style="44" customWidth="1"/>
    <col min="3592" max="3592" width="15.7109375" style="44" customWidth="1"/>
    <col min="3593" max="3593" width="18.140625" style="44" customWidth="1"/>
    <col min="3594" max="3594" width="16.42578125" style="44" customWidth="1"/>
    <col min="3595" max="3595" width="9" style="44"/>
    <col min="3596" max="3596" width="10.7109375" style="44" bestFit="1" customWidth="1"/>
    <col min="3597" max="3597" width="14" style="44" bestFit="1" customWidth="1"/>
    <col min="3598" max="3598" width="10" style="44" bestFit="1" customWidth="1"/>
    <col min="3599" max="3599" width="10.28515625" style="44" bestFit="1" customWidth="1"/>
    <col min="3600" max="3600" width="15.85546875" style="44" customWidth="1"/>
    <col min="3601" max="3601" width="17" style="44" customWidth="1"/>
    <col min="3602" max="3602" width="17.42578125" style="44" customWidth="1"/>
    <col min="3603" max="3603" width="10.140625" style="44" bestFit="1" customWidth="1"/>
    <col min="3604" max="3840" width="9" style="44"/>
    <col min="3841" max="3841" width="4.140625" style="44" customWidth="1"/>
    <col min="3842" max="3842" width="4.28515625" style="44" customWidth="1"/>
    <col min="3843" max="3843" width="13.5703125" style="44" customWidth="1"/>
    <col min="3844" max="3844" width="65" style="44" customWidth="1"/>
    <col min="3845" max="3845" width="6.7109375" style="44" customWidth="1"/>
    <col min="3846" max="3846" width="8.42578125" style="44" customWidth="1"/>
    <col min="3847" max="3847" width="10" style="44" customWidth="1"/>
    <col min="3848" max="3848" width="15.7109375" style="44" customWidth="1"/>
    <col min="3849" max="3849" width="18.140625" style="44" customWidth="1"/>
    <col min="3850" max="3850" width="16.42578125" style="44" customWidth="1"/>
    <col min="3851" max="3851" width="9" style="44"/>
    <col min="3852" max="3852" width="10.7109375" style="44" bestFit="1" customWidth="1"/>
    <col min="3853" max="3853" width="14" style="44" bestFit="1" customWidth="1"/>
    <col min="3854" max="3854" width="10" style="44" bestFit="1" customWidth="1"/>
    <col min="3855" max="3855" width="10.28515625" style="44" bestFit="1" customWidth="1"/>
    <col min="3856" max="3856" width="15.85546875" style="44" customWidth="1"/>
    <col min="3857" max="3857" width="17" style="44" customWidth="1"/>
    <col min="3858" max="3858" width="17.42578125" style="44" customWidth="1"/>
    <col min="3859" max="3859" width="10.140625" style="44" bestFit="1" customWidth="1"/>
    <col min="3860" max="4096" width="9" style="44"/>
    <col min="4097" max="4097" width="4.140625" style="44" customWidth="1"/>
    <col min="4098" max="4098" width="4.28515625" style="44" customWidth="1"/>
    <col min="4099" max="4099" width="13.5703125" style="44" customWidth="1"/>
    <col min="4100" max="4100" width="65" style="44" customWidth="1"/>
    <col min="4101" max="4101" width="6.7109375" style="44" customWidth="1"/>
    <col min="4102" max="4102" width="8.42578125" style="44" customWidth="1"/>
    <col min="4103" max="4103" width="10" style="44" customWidth="1"/>
    <col min="4104" max="4104" width="15.7109375" style="44" customWidth="1"/>
    <col min="4105" max="4105" width="18.140625" style="44" customWidth="1"/>
    <col min="4106" max="4106" width="16.42578125" style="44" customWidth="1"/>
    <col min="4107" max="4107" width="9" style="44"/>
    <col min="4108" max="4108" width="10.7109375" style="44" bestFit="1" customWidth="1"/>
    <col min="4109" max="4109" width="14" style="44" bestFit="1" customWidth="1"/>
    <col min="4110" max="4110" width="10" style="44" bestFit="1" customWidth="1"/>
    <col min="4111" max="4111" width="10.28515625" style="44" bestFit="1" customWidth="1"/>
    <col min="4112" max="4112" width="15.85546875" style="44" customWidth="1"/>
    <col min="4113" max="4113" width="17" style="44" customWidth="1"/>
    <col min="4114" max="4114" width="17.42578125" style="44" customWidth="1"/>
    <col min="4115" max="4115" width="10.140625" style="44" bestFit="1" customWidth="1"/>
    <col min="4116" max="4352" width="9" style="44"/>
    <col min="4353" max="4353" width="4.140625" style="44" customWidth="1"/>
    <col min="4354" max="4354" width="4.28515625" style="44" customWidth="1"/>
    <col min="4355" max="4355" width="13.5703125" style="44" customWidth="1"/>
    <col min="4356" max="4356" width="65" style="44" customWidth="1"/>
    <col min="4357" max="4357" width="6.7109375" style="44" customWidth="1"/>
    <col min="4358" max="4358" width="8.42578125" style="44" customWidth="1"/>
    <col min="4359" max="4359" width="10" style="44" customWidth="1"/>
    <col min="4360" max="4360" width="15.7109375" style="44" customWidth="1"/>
    <col min="4361" max="4361" width="18.140625" style="44" customWidth="1"/>
    <col min="4362" max="4362" width="16.42578125" style="44" customWidth="1"/>
    <col min="4363" max="4363" width="9" style="44"/>
    <col min="4364" max="4364" width="10.7109375" style="44" bestFit="1" customWidth="1"/>
    <col min="4365" max="4365" width="14" style="44" bestFit="1" customWidth="1"/>
    <col min="4366" max="4366" width="10" style="44" bestFit="1" customWidth="1"/>
    <col min="4367" max="4367" width="10.28515625" style="44" bestFit="1" customWidth="1"/>
    <col min="4368" max="4368" width="15.85546875" style="44" customWidth="1"/>
    <col min="4369" max="4369" width="17" style="44" customWidth="1"/>
    <col min="4370" max="4370" width="17.42578125" style="44" customWidth="1"/>
    <col min="4371" max="4371" width="10.140625" style="44" bestFit="1" customWidth="1"/>
    <col min="4372" max="4608" width="9" style="44"/>
    <col min="4609" max="4609" width="4.140625" style="44" customWidth="1"/>
    <col min="4610" max="4610" width="4.28515625" style="44" customWidth="1"/>
    <col min="4611" max="4611" width="13.5703125" style="44" customWidth="1"/>
    <col min="4612" max="4612" width="65" style="44" customWidth="1"/>
    <col min="4613" max="4613" width="6.7109375" style="44" customWidth="1"/>
    <col min="4614" max="4614" width="8.42578125" style="44" customWidth="1"/>
    <col min="4615" max="4615" width="10" style="44" customWidth="1"/>
    <col min="4616" max="4616" width="15.7109375" style="44" customWidth="1"/>
    <col min="4617" max="4617" width="18.140625" style="44" customWidth="1"/>
    <col min="4618" max="4618" width="16.42578125" style="44" customWidth="1"/>
    <col min="4619" max="4619" width="9" style="44"/>
    <col min="4620" max="4620" width="10.7109375" style="44" bestFit="1" customWidth="1"/>
    <col min="4621" max="4621" width="14" style="44" bestFit="1" customWidth="1"/>
    <col min="4622" max="4622" width="10" style="44" bestFit="1" customWidth="1"/>
    <col min="4623" max="4623" width="10.28515625" style="44" bestFit="1" customWidth="1"/>
    <col min="4624" max="4624" width="15.85546875" style="44" customWidth="1"/>
    <col min="4625" max="4625" width="17" style="44" customWidth="1"/>
    <col min="4626" max="4626" width="17.42578125" style="44" customWidth="1"/>
    <col min="4627" max="4627" width="10.140625" style="44" bestFit="1" customWidth="1"/>
    <col min="4628" max="4864" width="9" style="44"/>
    <col min="4865" max="4865" width="4.140625" style="44" customWidth="1"/>
    <col min="4866" max="4866" width="4.28515625" style="44" customWidth="1"/>
    <col min="4867" max="4867" width="13.5703125" style="44" customWidth="1"/>
    <col min="4868" max="4868" width="65" style="44" customWidth="1"/>
    <col min="4869" max="4869" width="6.7109375" style="44" customWidth="1"/>
    <col min="4870" max="4870" width="8.42578125" style="44" customWidth="1"/>
    <col min="4871" max="4871" width="10" style="44" customWidth="1"/>
    <col min="4872" max="4872" width="15.7109375" style="44" customWidth="1"/>
    <col min="4873" max="4873" width="18.140625" style="44" customWidth="1"/>
    <col min="4874" max="4874" width="16.42578125" style="44" customWidth="1"/>
    <col min="4875" max="4875" width="9" style="44"/>
    <col min="4876" max="4876" width="10.7109375" style="44" bestFit="1" customWidth="1"/>
    <col min="4877" max="4877" width="14" style="44" bestFit="1" customWidth="1"/>
    <col min="4878" max="4878" width="10" style="44" bestFit="1" customWidth="1"/>
    <col min="4879" max="4879" width="10.28515625" style="44" bestFit="1" customWidth="1"/>
    <col min="4880" max="4880" width="15.85546875" style="44" customWidth="1"/>
    <col min="4881" max="4881" width="17" style="44" customWidth="1"/>
    <col min="4882" max="4882" width="17.42578125" style="44" customWidth="1"/>
    <col min="4883" max="4883" width="10.140625" style="44" bestFit="1" customWidth="1"/>
    <col min="4884" max="5120" width="9" style="44"/>
    <col min="5121" max="5121" width="4.140625" style="44" customWidth="1"/>
    <col min="5122" max="5122" width="4.28515625" style="44" customWidth="1"/>
    <col min="5123" max="5123" width="13.5703125" style="44" customWidth="1"/>
    <col min="5124" max="5124" width="65" style="44" customWidth="1"/>
    <col min="5125" max="5125" width="6.7109375" style="44" customWidth="1"/>
    <col min="5126" max="5126" width="8.42578125" style="44" customWidth="1"/>
    <col min="5127" max="5127" width="10" style="44" customWidth="1"/>
    <col min="5128" max="5128" width="15.7109375" style="44" customWidth="1"/>
    <col min="5129" max="5129" width="18.140625" style="44" customWidth="1"/>
    <col min="5130" max="5130" width="16.42578125" style="44" customWidth="1"/>
    <col min="5131" max="5131" width="9" style="44"/>
    <col min="5132" max="5132" width="10.7109375" style="44" bestFit="1" customWidth="1"/>
    <col min="5133" max="5133" width="14" style="44" bestFit="1" customWidth="1"/>
    <col min="5134" max="5134" width="10" style="44" bestFit="1" customWidth="1"/>
    <col min="5135" max="5135" width="10.28515625" style="44" bestFit="1" customWidth="1"/>
    <col min="5136" max="5136" width="15.85546875" style="44" customWidth="1"/>
    <col min="5137" max="5137" width="17" style="44" customWidth="1"/>
    <col min="5138" max="5138" width="17.42578125" style="44" customWidth="1"/>
    <col min="5139" max="5139" width="10.140625" style="44" bestFit="1" customWidth="1"/>
    <col min="5140" max="5376" width="9" style="44"/>
    <col min="5377" max="5377" width="4.140625" style="44" customWidth="1"/>
    <col min="5378" max="5378" width="4.28515625" style="44" customWidth="1"/>
    <col min="5379" max="5379" width="13.5703125" style="44" customWidth="1"/>
    <col min="5380" max="5380" width="65" style="44" customWidth="1"/>
    <col min="5381" max="5381" width="6.7109375" style="44" customWidth="1"/>
    <col min="5382" max="5382" width="8.42578125" style="44" customWidth="1"/>
    <col min="5383" max="5383" width="10" style="44" customWidth="1"/>
    <col min="5384" max="5384" width="15.7109375" style="44" customWidth="1"/>
    <col min="5385" max="5385" width="18.140625" style="44" customWidth="1"/>
    <col min="5386" max="5386" width="16.42578125" style="44" customWidth="1"/>
    <col min="5387" max="5387" width="9" style="44"/>
    <col min="5388" max="5388" width="10.7109375" style="44" bestFit="1" customWidth="1"/>
    <col min="5389" max="5389" width="14" style="44" bestFit="1" customWidth="1"/>
    <col min="5390" max="5390" width="10" style="44" bestFit="1" customWidth="1"/>
    <col min="5391" max="5391" width="10.28515625" style="44" bestFit="1" customWidth="1"/>
    <col min="5392" max="5392" width="15.85546875" style="44" customWidth="1"/>
    <col min="5393" max="5393" width="17" style="44" customWidth="1"/>
    <col min="5394" max="5394" width="17.42578125" style="44" customWidth="1"/>
    <col min="5395" max="5395" width="10.140625" style="44" bestFit="1" customWidth="1"/>
    <col min="5396" max="5632" width="9" style="44"/>
    <col min="5633" max="5633" width="4.140625" style="44" customWidth="1"/>
    <col min="5634" max="5634" width="4.28515625" style="44" customWidth="1"/>
    <col min="5635" max="5635" width="13.5703125" style="44" customWidth="1"/>
    <col min="5636" max="5636" width="65" style="44" customWidth="1"/>
    <col min="5637" max="5637" width="6.7109375" style="44" customWidth="1"/>
    <col min="5638" max="5638" width="8.42578125" style="44" customWidth="1"/>
    <col min="5639" max="5639" width="10" style="44" customWidth="1"/>
    <col min="5640" max="5640" width="15.7109375" style="44" customWidth="1"/>
    <col min="5641" max="5641" width="18.140625" style="44" customWidth="1"/>
    <col min="5642" max="5642" width="16.42578125" style="44" customWidth="1"/>
    <col min="5643" max="5643" width="9" style="44"/>
    <col min="5644" max="5644" width="10.7109375" style="44" bestFit="1" customWidth="1"/>
    <col min="5645" max="5645" width="14" style="44" bestFit="1" customWidth="1"/>
    <col min="5646" max="5646" width="10" style="44" bestFit="1" customWidth="1"/>
    <col min="5647" max="5647" width="10.28515625" style="44" bestFit="1" customWidth="1"/>
    <col min="5648" max="5648" width="15.85546875" style="44" customWidth="1"/>
    <col min="5649" max="5649" width="17" style="44" customWidth="1"/>
    <col min="5650" max="5650" width="17.42578125" style="44" customWidth="1"/>
    <col min="5651" max="5651" width="10.140625" style="44" bestFit="1" customWidth="1"/>
    <col min="5652" max="5888" width="9" style="44"/>
    <col min="5889" max="5889" width="4.140625" style="44" customWidth="1"/>
    <col min="5890" max="5890" width="4.28515625" style="44" customWidth="1"/>
    <col min="5891" max="5891" width="13.5703125" style="44" customWidth="1"/>
    <col min="5892" max="5892" width="65" style="44" customWidth="1"/>
    <col min="5893" max="5893" width="6.7109375" style="44" customWidth="1"/>
    <col min="5894" max="5894" width="8.42578125" style="44" customWidth="1"/>
    <col min="5895" max="5895" width="10" style="44" customWidth="1"/>
    <col min="5896" max="5896" width="15.7109375" style="44" customWidth="1"/>
    <col min="5897" max="5897" width="18.140625" style="44" customWidth="1"/>
    <col min="5898" max="5898" width="16.42578125" style="44" customWidth="1"/>
    <col min="5899" max="5899" width="9" style="44"/>
    <col min="5900" max="5900" width="10.7109375" style="44" bestFit="1" customWidth="1"/>
    <col min="5901" max="5901" width="14" style="44" bestFit="1" customWidth="1"/>
    <col min="5902" max="5902" width="10" style="44" bestFit="1" customWidth="1"/>
    <col min="5903" max="5903" width="10.28515625" style="44" bestFit="1" customWidth="1"/>
    <col min="5904" max="5904" width="15.85546875" style="44" customWidth="1"/>
    <col min="5905" max="5905" width="17" style="44" customWidth="1"/>
    <col min="5906" max="5906" width="17.42578125" style="44" customWidth="1"/>
    <col min="5907" max="5907" width="10.140625" style="44" bestFit="1" customWidth="1"/>
    <col min="5908" max="6144" width="9" style="44"/>
    <col min="6145" max="6145" width="4.140625" style="44" customWidth="1"/>
    <col min="6146" max="6146" width="4.28515625" style="44" customWidth="1"/>
    <col min="6147" max="6147" width="13.5703125" style="44" customWidth="1"/>
    <col min="6148" max="6148" width="65" style="44" customWidth="1"/>
    <col min="6149" max="6149" width="6.7109375" style="44" customWidth="1"/>
    <col min="6150" max="6150" width="8.42578125" style="44" customWidth="1"/>
    <col min="6151" max="6151" width="10" style="44" customWidth="1"/>
    <col min="6152" max="6152" width="15.7109375" style="44" customWidth="1"/>
    <col min="6153" max="6153" width="18.140625" style="44" customWidth="1"/>
    <col min="6154" max="6154" width="16.42578125" style="44" customWidth="1"/>
    <col min="6155" max="6155" width="9" style="44"/>
    <col min="6156" max="6156" width="10.7109375" style="44" bestFit="1" customWidth="1"/>
    <col min="6157" max="6157" width="14" style="44" bestFit="1" customWidth="1"/>
    <col min="6158" max="6158" width="10" style="44" bestFit="1" customWidth="1"/>
    <col min="6159" max="6159" width="10.28515625" style="44" bestFit="1" customWidth="1"/>
    <col min="6160" max="6160" width="15.85546875" style="44" customWidth="1"/>
    <col min="6161" max="6161" width="17" style="44" customWidth="1"/>
    <col min="6162" max="6162" width="17.42578125" style="44" customWidth="1"/>
    <col min="6163" max="6163" width="10.140625" style="44" bestFit="1" customWidth="1"/>
    <col min="6164" max="6400" width="9" style="44"/>
    <col min="6401" max="6401" width="4.140625" style="44" customWidth="1"/>
    <col min="6402" max="6402" width="4.28515625" style="44" customWidth="1"/>
    <col min="6403" max="6403" width="13.5703125" style="44" customWidth="1"/>
    <col min="6404" max="6404" width="65" style="44" customWidth="1"/>
    <col min="6405" max="6405" width="6.7109375" style="44" customWidth="1"/>
    <col min="6406" max="6406" width="8.42578125" style="44" customWidth="1"/>
    <col min="6407" max="6407" width="10" style="44" customWidth="1"/>
    <col min="6408" max="6408" width="15.7109375" style="44" customWidth="1"/>
    <col min="6409" max="6409" width="18.140625" style="44" customWidth="1"/>
    <col min="6410" max="6410" width="16.42578125" style="44" customWidth="1"/>
    <col min="6411" max="6411" width="9" style="44"/>
    <col min="6412" max="6412" width="10.7109375" style="44" bestFit="1" customWidth="1"/>
    <col min="6413" max="6413" width="14" style="44" bestFit="1" customWidth="1"/>
    <col min="6414" max="6414" width="10" style="44" bestFit="1" customWidth="1"/>
    <col min="6415" max="6415" width="10.28515625" style="44" bestFit="1" customWidth="1"/>
    <col min="6416" max="6416" width="15.85546875" style="44" customWidth="1"/>
    <col min="6417" max="6417" width="17" style="44" customWidth="1"/>
    <col min="6418" max="6418" width="17.42578125" style="44" customWidth="1"/>
    <col min="6419" max="6419" width="10.140625" style="44" bestFit="1" customWidth="1"/>
    <col min="6420" max="6656" width="9" style="44"/>
    <col min="6657" max="6657" width="4.140625" style="44" customWidth="1"/>
    <col min="6658" max="6658" width="4.28515625" style="44" customWidth="1"/>
    <col min="6659" max="6659" width="13.5703125" style="44" customWidth="1"/>
    <col min="6660" max="6660" width="65" style="44" customWidth="1"/>
    <col min="6661" max="6661" width="6.7109375" style="44" customWidth="1"/>
    <col min="6662" max="6662" width="8.42578125" style="44" customWidth="1"/>
    <col min="6663" max="6663" width="10" style="44" customWidth="1"/>
    <col min="6664" max="6664" width="15.7109375" style="44" customWidth="1"/>
    <col min="6665" max="6665" width="18.140625" style="44" customWidth="1"/>
    <col min="6666" max="6666" width="16.42578125" style="44" customWidth="1"/>
    <col min="6667" max="6667" width="9" style="44"/>
    <col min="6668" max="6668" width="10.7109375" style="44" bestFit="1" customWidth="1"/>
    <col min="6669" max="6669" width="14" style="44" bestFit="1" customWidth="1"/>
    <col min="6670" max="6670" width="10" style="44" bestFit="1" customWidth="1"/>
    <col min="6671" max="6671" width="10.28515625" style="44" bestFit="1" customWidth="1"/>
    <col min="6672" max="6672" width="15.85546875" style="44" customWidth="1"/>
    <col min="6673" max="6673" width="17" style="44" customWidth="1"/>
    <col min="6674" max="6674" width="17.42578125" style="44" customWidth="1"/>
    <col min="6675" max="6675" width="10.140625" style="44" bestFit="1" customWidth="1"/>
    <col min="6676" max="6912" width="9" style="44"/>
    <col min="6913" max="6913" width="4.140625" style="44" customWidth="1"/>
    <col min="6914" max="6914" width="4.28515625" style="44" customWidth="1"/>
    <col min="6915" max="6915" width="13.5703125" style="44" customWidth="1"/>
    <col min="6916" max="6916" width="65" style="44" customWidth="1"/>
    <col min="6917" max="6917" width="6.7109375" style="44" customWidth="1"/>
    <col min="6918" max="6918" width="8.42578125" style="44" customWidth="1"/>
    <col min="6919" max="6919" width="10" style="44" customWidth="1"/>
    <col min="6920" max="6920" width="15.7109375" style="44" customWidth="1"/>
    <col min="6921" max="6921" width="18.140625" style="44" customWidth="1"/>
    <col min="6922" max="6922" width="16.42578125" style="44" customWidth="1"/>
    <col min="6923" max="6923" width="9" style="44"/>
    <col min="6924" max="6924" width="10.7109375" style="44" bestFit="1" customWidth="1"/>
    <col min="6925" max="6925" width="14" style="44" bestFit="1" customWidth="1"/>
    <col min="6926" max="6926" width="10" style="44" bestFit="1" customWidth="1"/>
    <col min="6927" max="6927" width="10.28515625" style="44" bestFit="1" customWidth="1"/>
    <col min="6928" max="6928" width="15.85546875" style="44" customWidth="1"/>
    <col min="6929" max="6929" width="17" style="44" customWidth="1"/>
    <col min="6930" max="6930" width="17.42578125" style="44" customWidth="1"/>
    <col min="6931" max="6931" width="10.140625" style="44" bestFit="1" customWidth="1"/>
    <col min="6932" max="7168" width="9" style="44"/>
    <col min="7169" max="7169" width="4.140625" style="44" customWidth="1"/>
    <col min="7170" max="7170" width="4.28515625" style="44" customWidth="1"/>
    <col min="7171" max="7171" width="13.5703125" style="44" customWidth="1"/>
    <col min="7172" max="7172" width="65" style="44" customWidth="1"/>
    <col min="7173" max="7173" width="6.7109375" style="44" customWidth="1"/>
    <col min="7174" max="7174" width="8.42578125" style="44" customWidth="1"/>
    <col min="7175" max="7175" width="10" style="44" customWidth="1"/>
    <col min="7176" max="7176" width="15.7109375" style="44" customWidth="1"/>
    <col min="7177" max="7177" width="18.140625" style="44" customWidth="1"/>
    <col min="7178" max="7178" width="16.42578125" style="44" customWidth="1"/>
    <col min="7179" max="7179" width="9" style="44"/>
    <col min="7180" max="7180" width="10.7109375" style="44" bestFit="1" customWidth="1"/>
    <col min="7181" max="7181" width="14" style="44" bestFit="1" customWidth="1"/>
    <col min="7182" max="7182" width="10" style="44" bestFit="1" customWidth="1"/>
    <col min="7183" max="7183" width="10.28515625" style="44" bestFit="1" customWidth="1"/>
    <col min="7184" max="7184" width="15.85546875" style="44" customWidth="1"/>
    <col min="7185" max="7185" width="17" style="44" customWidth="1"/>
    <col min="7186" max="7186" width="17.42578125" style="44" customWidth="1"/>
    <col min="7187" max="7187" width="10.140625" style="44" bestFit="1" customWidth="1"/>
    <col min="7188" max="7424" width="9" style="44"/>
    <col min="7425" max="7425" width="4.140625" style="44" customWidth="1"/>
    <col min="7426" max="7426" width="4.28515625" style="44" customWidth="1"/>
    <col min="7427" max="7427" width="13.5703125" style="44" customWidth="1"/>
    <col min="7428" max="7428" width="65" style="44" customWidth="1"/>
    <col min="7429" max="7429" width="6.7109375" style="44" customWidth="1"/>
    <col min="7430" max="7430" width="8.42578125" style="44" customWidth="1"/>
    <col min="7431" max="7431" width="10" style="44" customWidth="1"/>
    <col min="7432" max="7432" width="15.7109375" style="44" customWidth="1"/>
    <col min="7433" max="7433" width="18.140625" style="44" customWidth="1"/>
    <col min="7434" max="7434" width="16.42578125" style="44" customWidth="1"/>
    <col min="7435" max="7435" width="9" style="44"/>
    <col min="7436" max="7436" width="10.7109375" style="44" bestFit="1" customWidth="1"/>
    <col min="7437" max="7437" width="14" style="44" bestFit="1" customWidth="1"/>
    <col min="7438" max="7438" width="10" style="44" bestFit="1" customWidth="1"/>
    <col min="7439" max="7439" width="10.28515625" style="44" bestFit="1" customWidth="1"/>
    <col min="7440" max="7440" width="15.85546875" style="44" customWidth="1"/>
    <col min="7441" max="7441" width="17" style="44" customWidth="1"/>
    <col min="7442" max="7442" width="17.42578125" style="44" customWidth="1"/>
    <col min="7443" max="7443" width="10.140625" style="44" bestFit="1" customWidth="1"/>
    <col min="7444" max="7680" width="9" style="44"/>
    <col min="7681" max="7681" width="4.140625" style="44" customWidth="1"/>
    <col min="7682" max="7682" width="4.28515625" style="44" customWidth="1"/>
    <col min="7683" max="7683" width="13.5703125" style="44" customWidth="1"/>
    <col min="7684" max="7684" width="65" style="44" customWidth="1"/>
    <col min="7685" max="7685" width="6.7109375" style="44" customWidth="1"/>
    <col min="7686" max="7686" width="8.42578125" style="44" customWidth="1"/>
    <col min="7687" max="7687" width="10" style="44" customWidth="1"/>
    <col min="7688" max="7688" width="15.7109375" style="44" customWidth="1"/>
    <col min="7689" max="7689" width="18.140625" style="44" customWidth="1"/>
    <col min="7690" max="7690" width="16.42578125" style="44" customWidth="1"/>
    <col min="7691" max="7691" width="9" style="44"/>
    <col min="7692" max="7692" width="10.7109375" style="44" bestFit="1" customWidth="1"/>
    <col min="7693" max="7693" width="14" style="44" bestFit="1" customWidth="1"/>
    <col min="7694" max="7694" width="10" style="44" bestFit="1" customWidth="1"/>
    <col min="7695" max="7695" width="10.28515625" style="44" bestFit="1" customWidth="1"/>
    <col min="7696" max="7696" width="15.85546875" style="44" customWidth="1"/>
    <col min="7697" max="7697" width="17" style="44" customWidth="1"/>
    <col min="7698" max="7698" width="17.42578125" style="44" customWidth="1"/>
    <col min="7699" max="7699" width="10.140625" style="44" bestFit="1" customWidth="1"/>
    <col min="7700" max="7936" width="9" style="44"/>
    <col min="7937" max="7937" width="4.140625" style="44" customWidth="1"/>
    <col min="7938" max="7938" width="4.28515625" style="44" customWidth="1"/>
    <col min="7939" max="7939" width="13.5703125" style="44" customWidth="1"/>
    <col min="7940" max="7940" width="65" style="44" customWidth="1"/>
    <col min="7941" max="7941" width="6.7109375" style="44" customWidth="1"/>
    <col min="7942" max="7942" width="8.42578125" style="44" customWidth="1"/>
    <col min="7943" max="7943" width="10" style="44" customWidth="1"/>
    <col min="7944" max="7944" width="15.7109375" style="44" customWidth="1"/>
    <col min="7945" max="7945" width="18.140625" style="44" customWidth="1"/>
    <col min="7946" max="7946" width="16.42578125" style="44" customWidth="1"/>
    <col min="7947" max="7947" width="9" style="44"/>
    <col min="7948" max="7948" width="10.7109375" style="44" bestFit="1" customWidth="1"/>
    <col min="7949" max="7949" width="14" style="44" bestFit="1" customWidth="1"/>
    <col min="7950" max="7950" width="10" style="44" bestFit="1" customWidth="1"/>
    <col min="7951" max="7951" width="10.28515625" style="44" bestFit="1" customWidth="1"/>
    <col min="7952" max="7952" width="15.85546875" style="44" customWidth="1"/>
    <col min="7953" max="7953" width="17" style="44" customWidth="1"/>
    <col min="7954" max="7954" width="17.42578125" style="44" customWidth="1"/>
    <col min="7955" max="7955" width="10.140625" style="44" bestFit="1" customWidth="1"/>
    <col min="7956" max="8192" width="9" style="44"/>
    <col min="8193" max="8193" width="4.140625" style="44" customWidth="1"/>
    <col min="8194" max="8194" width="4.28515625" style="44" customWidth="1"/>
    <col min="8195" max="8195" width="13.5703125" style="44" customWidth="1"/>
    <col min="8196" max="8196" width="65" style="44" customWidth="1"/>
    <col min="8197" max="8197" width="6.7109375" style="44" customWidth="1"/>
    <col min="8198" max="8198" width="8.42578125" style="44" customWidth="1"/>
    <col min="8199" max="8199" width="10" style="44" customWidth="1"/>
    <col min="8200" max="8200" width="15.7109375" style="44" customWidth="1"/>
    <col min="8201" max="8201" width="18.140625" style="44" customWidth="1"/>
    <col min="8202" max="8202" width="16.42578125" style="44" customWidth="1"/>
    <col min="8203" max="8203" width="9" style="44"/>
    <col min="8204" max="8204" width="10.7109375" style="44" bestFit="1" customWidth="1"/>
    <col min="8205" max="8205" width="14" style="44" bestFit="1" customWidth="1"/>
    <col min="8206" max="8206" width="10" style="44" bestFit="1" customWidth="1"/>
    <col min="8207" max="8207" width="10.28515625" style="44" bestFit="1" customWidth="1"/>
    <col min="8208" max="8208" width="15.85546875" style="44" customWidth="1"/>
    <col min="8209" max="8209" width="17" style="44" customWidth="1"/>
    <col min="8210" max="8210" width="17.42578125" style="44" customWidth="1"/>
    <col min="8211" max="8211" width="10.140625" style="44" bestFit="1" customWidth="1"/>
    <col min="8212" max="8448" width="9" style="44"/>
    <col min="8449" max="8449" width="4.140625" style="44" customWidth="1"/>
    <col min="8450" max="8450" width="4.28515625" style="44" customWidth="1"/>
    <col min="8451" max="8451" width="13.5703125" style="44" customWidth="1"/>
    <col min="8452" max="8452" width="65" style="44" customWidth="1"/>
    <col min="8453" max="8453" width="6.7109375" style="44" customWidth="1"/>
    <col min="8454" max="8454" width="8.42578125" style="44" customWidth="1"/>
    <col min="8455" max="8455" width="10" style="44" customWidth="1"/>
    <col min="8456" max="8456" width="15.7109375" style="44" customWidth="1"/>
    <col min="8457" max="8457" width="18.140625" style="44" customWidth="1"/>
    <col min="8458" max="8458" width="16.42578125" style="44" customWidth="1"/>
    <col min="8459" max="8459" width="9" style="44"/>
    <col min="8460" max="8460" width="10.7109375" style="44" bestFit="1" customWidth="1"/>
    <col min="8461" max="8461" width="14" style="44" bestFit="1" customWidth="1"/>
    <col min="8462" max="8462" width="10" style="44" bestFit="1" customWidth="1"/>
    <col min="8463" max="8463" width="10.28515625" style="44" bestFit="1" customWidth="1"/>
    <col min="8464" max="8464" width="15.85546875" style="44" customWidth="1"/>
    <col min="8465" max="8465" width="17" style="44" customWidth="1"/>
    <col min="8466" max="8466" width="17.42578125" style="44" customWidth="1"/>
    <col min="8467" max="8467" width="10.140625" style="44" bestFit="1" customWidth="1"/>
    <col min="8468" max="8704" width="9" style="44"/>
    <col min="8705" max="8705" width="4.140625" style="44" customWidth="1"/>
    <col min="8706" max="8706" width="4.28515625" style="44" customWidth="1"/>
    <col min="8707" max="8707" width="13.5703125" style="44" customWidth="1"/>
    <col min="8708" max="8708" width="65" style="44" customWidth="1"/>
    <col min="8709" max="8709" width="6.7109375" style="44" customWidth="1"/>
    <col min="8710" max="8710" width="8.42578125" style="44" customWidth="1"/>
    <col min="8711" max="8711" width="10" style="44" customWidth="1"/>
    <col min="8712" max="8712" width="15.7109375" style="44" customWidth="1"/>
    <col min="8713" max="8713" width="18.140625" style="44" customWidth="1"/>
    <col min="8714" max="8714" width="16.42578125" style="44" customWidth="1"/>
    <col min="8715" max="8715" width="9" style="44"/>
    <col min="8716" max="8716" width="10.7109375" style="44" bestFit="1" customWidth="1"/>
    <col min="8717" max="8717" width="14" style="44" bestFit="1" customWidth="1"/>
    <col min="8718" max="8718" width="10" style="44" bestFit="1" customWidth="1"/>
    <col min="8719" max="8719" width="10.28515625" style="44" bestFit="1" customWidth="1"/>
    <col min="8720" max="8720" width="15.85546875" style="44" customWidth="1"/>
    <col min="8721" max="8721" width="17" style="44" customWidth="1"/>
    <col min="8722" max="8722" width="17.42578125" style="44" customWidth="1"/>
    <col min="8723" max="8723" width="10.140625" style="44" bestFit="1" customWidth="1"/>
    <col min="8724" max="8960" width="9" style="44"/>
    <col min="8961" max="8961" width="4.140625" style="44" customWidth="1"/>
    <col min="8962" max="8962" width="4.28515625" style="44" customWidth="1"/>
    <col min="8963" max="8963" width="13.5703125" style="44" customWidth="1"/>
    <col min="8964" max="8964" width="65" style="44" customWidth="1"/>
    <col min="8965" max="8965" width="6.7109375" style="44" customWidth="1"/>
    <col min="8966" max="8966" width="8.42578125" style="44" customWidth="1"/>
    <col min="8967" max="8967" width="10" style="44" customWidth="1"/>
    <col min="8968" max="8968" width="15.7109375" style="44" customWidth="1"/>
    <col min="8969" max="8969" width="18.140625" style="44" customWidth="1"/>
    <col min="8970" max="8970" width="16.42578125" style="44" customWidth="1"/>
    <col min="8971" max="8971" width="9" style="44"/>
    <col min="8972" max="8972" width="10.7109375" style="44" bestFit="1" customWidth="1"/>
    <col min="8973" max="8973" width="14" style="44" bestFit="1" customWidth="1"/>
    <col min="8974" max="8974" width="10" style="44" bestFit="1" customWidth="1"/>
    <col min="8975" max="8975" width="10.28515625" style="44" bestFit="1" customWidth="1"/>
    <col min="8976" max="8976" width="15.85546875" style="44" customWidth="1"/>
    <col min="8977" max="8977" width="17" style="44" customWidth="1"/>
    <col min="8978" max="8978" width="17.42578125" style="44" customWidth="1"/>
    <col min="8979" max="8979" width="10.140625" style="44" bestFit="1" customWidth="1"/>
    <col min="8980" max="9216" width="9" style="44"/>
    <col min="9217" max="9217" width="4.140625" style="44" customWidth="1"/>
    <col min="9218" max="9218" width="4.28515625" style="44" customWidth="1"/>
    <col min="9219" max="9219" width="13.5703125" style="44" customWidth="1"/>
    <col min="9220" max="9220" width="65" style="44" customWidth="1"/>
    <col min="9221" max="9221" width="6.7109375" style="44" customWidth="1"/>
    <col min="9222" max="9222" width="8.42578125" style="44" customWidth="1"/>
    <col min="9223" max="9223" width="10" style="44" customWidth="1"/>
    <col min="9224" max="9224" width="15.7109375" style="44" customWidth="1"/>
    <col min="9225" max="9225" width="18.140625" style="44" customWidth="1"/>
    <col min="9226" max="9226" width="16.42578125" style="44" customWidth="1"/>
    <col min="9227" max="9227" width="9" style="44"/>
    <col min="9228" max="9228" width="10.7109375" style="44" bestFit="1" customWidth="1"/>
    <col min="9229" max="9229" width="14" style="44" bestFit="1" customWidth="1"/>
    <col min="9230" max="9230" width="10" style="44" bestFit="1" customWidth="1"/>
    <col min="9231" max="9231" width="10.28515625" style="44" bestFit="1" customWidth="1"/>
    <col min="9232" max="9232" width="15.85546875" style="44" customWidth="1"/>
    <col min="9233" max="9233" width="17" style="44" customWidth="1"/>
    <col min="9234" max="9234" width="17.42578125" style="44" customWidth="1"/>
    <col min="9235" max="9235" width="10.140625" style="44" bestFit="1" customWidth="1"/>
    <col min="9236" max="9472" width="9" style="44"/>
    <col min="9473" max="9473" width="4.140625" style="44" customWidth="1"/>
    <col min="9474" max="9474" width="4.28515625" style="44" customWidth="1"/>
    <col min="9475" max="9475" width="13.5703125" style="44" customWidth="1"/>
    <col min="9476" max="9476" width="65" style="44" customWidth="1"/>
    <col min="9477" max="9477" width="6.7109375" style="44" customWidth="1"/>
    <col min="9478" max="9478" width="8.42578125" style="44" customWidth="1"/>
    <col min="9479" max="9479" width="10" style="44" customWidth="1"/>
    <col min="9480" max="9480" width="15.7109375" style="44" customWidth="1"/>
    <col min="9481" max="9481" width="18.140625" style="44" customWidth="1"/>
    <col min="9482" max="9482" width="16.42578125" style="44" customWidth="1"/>
    <col min="9483" max="9483" width="9" style="44"/>
    <col min="9484" max="9484" width="10.7109375" style="44" bestFit="1" customWidth="1"/>
    <col min="9485" max="9485" width="14" style="44" bestFit="1" customWidth="1"/>
    <col min="9486" max="9486" width="10" style="44" bestFit="1" customWidth="1"/>
    <col min="9487" max="9487" width="10.28515625" style="44" bestFit="1" customWidth="1"/>
    <col min="9488" max="9488" width="15.85546875" style="44" customWidth="1"/>
    <col min="9489" max="9489" width="17" style="44" customWidth="1"/>
    <col min="9490" max="9490" width="17.42578125" style="44" customWidth="1"/>
    <col min="9491" max="9491" width="10.140625" style="44" bestFit="1" customWidth="1"/>
    <col min="9492" max="9728" width="9" style="44"/>
    <col min="9729" max="9729" width="4.140625" style="44" customWidth="1"/>
    <col min="9730" max="9730" width="4.28515625" style="44" customWidth="1"/>
    <col min="9731" max="9731" width="13.5703125" style="44" customWidth="1"/>
    <col min="9732" max="9732" width="65" style="44" customWidth="1"/>
    <col min="9733" max="9733" width="6.7109375" style="44" customWidth="1"/>
    <col min="9734" max="9734" width="8.42578125" style="44" customWidth="1"/>
    <col min="9735" max="9735" width="10" style="44" customWidth="1"/>
    <col min="9736" max="9736" width="15.7109375" style="44" customWidth="1"/>
    <col min="9737" max="9737" width="18.140625" style="44" customWidth="1"/>
    <col min="9738" max="9738" width="16.42578125" style="44" customWidth="1"/>
    <col min="9739" max="9739" width="9" style="44"/>
    <col min="9740" max="9740" width="10.7109375" style="44" bestFit="1" customWidth="1"/>
    <col min="9741" max="9741" width="14" style="44" bestFit="1" customWidth="1"/>
    <col min="9742" max="9742" width="10" style="44" bestFit="1" customWidth="1"/>
    <col min="9743" max="9743" width="10.28515625" style="44" bestFit="1" customWidth="1"/>
    <col min="9744" max="9744" width="15.85546875" style="44" customWidth="1"/>
    <col min="9745" max="9745" width="17" style="44" customWidth="1"/>
    <col min="9746" max="9746" width="17.42578125" style="44" customWidth="1"/>
    <col min="9747" max="9747" width="10.140625" style="44" bestFit="1" customWidth="1"/>
    <col min="9748" max="9984" width="9" style="44"/>
    <col min="9985" max="9985" width="4.140625" style="44" customWidth="1"/>
    <col min="9986" max="9986" width="4.28515625" style="44" customWidth="1"/>
    <col min="9987" max="9987" width="13.5703125" style="44" customWidth="1"/>
    <col min="9988" max="9988" width="65" style="44" customWidth="1"/>
    <col min="9989" max="9989" width="6.7109375" style="44" customWidth="1"/>
    <col min="9990" max="9990" width="8.42578125" style="44" customWidth="1"/>
    <col min="9991" max="9991" width="10" style="44" customWidth="1"/>
    <col min="9992" max="9992" width="15.7109375" style="44" customWidth="1"/>
    <col min="9993" max="9993" width="18.140625" style="44" customWidth="1"/>
    <col min="9994" max="9994" width="16.42578125" style="44" customWidth="1"/>
    <col min="9995" max="9995" width="9" style="44"/>
    <col min="9996" max="9996" width="10.7109375" style="44" bestFit="1" customWidth="1"/>
    <col min="9997" max="9997" width="14" style="44" bestFit="1" customWidth="1"/>
    <col min="9998" max="9998" width="10" style="44" bestFit="1" customWidth="1"/>
    <col min="9999" max="9999" width="10.28515625" style="44" bestFit="1" customWidth="1"/>
    <col min="10000" max="10000" width="15.85546875" style="44" customWidth="1"/>
    <col min="10001" max="10001" width="17" style="44" customWidth="1"/>
    <col min="10002" max="10002" width="17.42578125" style="44" customWidth="1"/>
    <col min="10003" max="10003" width="10.140625" style="44" bestFit="1" customWidth="1"/>
    <col min="10004" max="10240" width="9" style="44"/>
    <col min="10241" max="10241" width="4.140625" style="44" customWidth="1"/>
    <col min="10242" max="10242" width="4.28515625" style="44" customWidth="1"/>
    <col min="10243" max="10243" width="13.5703125" style="44" customWidth="1"/>
    <col min="10244" max="10244" width="65" style="44" customWidth="1"/>
    <col min="10245" max="10245" width="6.7109375" style="44" customWidth="1"/>
    <col min="10246" max="10246" width="8.42578125" style="44" customWidth="1"/>
    <col min="10247" max="10247" width="10" style="44" customWidth="1"/>
    <col min="10248" max="10248" width="15.7109375" style="44" customWidth="1"/>
    <col min="10249" max="10249" width="18.140625" style="44" customWidth="1"/>
    <col min="10250" max="10250" width="16.42578125" style="44" customWidth="1"/>
    <col min="10251" max="10251" width="9" style="44"/>
    <col min="10252" max="10252" width="10.7109375" style="44" bestFit="1" customWidth="1"/>
    <col min="10253" max="10253" width="14" style="44" bestFit="1" customWidth="1"/>
    <col min="10254" max="10254" width="10" style="44" bestFit="1" customWidth="1"/>
    <col min="10255" max="10255" width="10.28515625" style="44" bestFit="1" customWidth="1"/>
    <col min="10256" max="10256" width="15.85546875" style="44" customWidth="1"/>
    <col min="10257" max="10257" width="17" style="44" customWidth="1"/>
    <col min="10258" max="10258" width="17.42578125" style="44" customWidth="1"/>
    <col min="10259" max="10259" width="10.140625" style="44" bestFit="1" customWidth="1"/>
    <col min="10260" max="10496" width="9" style="44"/>
    <col min="10497" max="10497" width="4.140625" style="44" customWidth="1"/>
    <col min="10498" max="10498" width="4.28515625" style="44" customWidth="1"/>
    <col min="10499" max="10499" width="13.5703125" style="44" customWidth="1"/>
    <col min="10500" max="10500" width="65" style="44" customWidth="1"/>
    <col min="10501" max="10501" width="6.7109375" style="44" customWidth="1"/>
    <col min="10502" max="10502" width="8.42578125" style="44" customWidth="1"/>
    <col min="10503" max="10503" width="10" style="44" customWidth="1"/>
    <col min="10504" max="10504" width="15.7109375" style="44" customWidth="1"/>
    <col min="10505" max="10505" width="18.140625" style="44" customWidth="1"/>
    <col min="10506" max="10506" width="16.42578125" style="44" customWidth="1"/>
    <col min="10507" max="10507" width="9" style="44"/>
    <col min="10508" max="10508" width="10.7109375" style="44" bestFit="1" customWidth="1"/>
    <col min="10509" max="10509" width="14" style="44" bestFit="1" customWidth="1"/>
    <col min="10510" max="10510" width="10" style="44" bestFit="1" customWidth="1"/>
    <col min="10511" max="10511" width="10.28515625" style="44" bestFit="1" customWidth="1"/>
    <col min="10512" max="10512" width="15.85546875" style="44" customWidth="1"/>
    <col min="10513" max="10513" width="17" style="44" customWidth="1"/>
    <col min="10514" max="10514" width="17.42578125" style="44" customWidth="1"/>
    <col min="10515" max="10515" width="10.140625" style="44" bestFit="1" customWidth="1"/>
    <col min="10516" max="10752" width="9" style="44"/>
    <col min="10753" max="10753" width="4.140625" style="44" customWidth="1"/>
    <col min="10754" max="10754" width="4.28515625" style="44" customWidth="1"/>
    <col min="10755" max="10755" width="13.5703125" style="44" customWidth="1"/>
    <col min="10756" max="10756" width="65" style="44" customWidth="1"/>
    <col min="10757" max="10757" width="6.7109375" style="44" customWidth="1"/>
    <col min="10758" max="10758" width="8.42578125" style="44" customWidth="1"/>
    <col min="10759" max="10759" width="10" style="44" customWidth="1"/>
    <col min="10760" max="10760" width="15.7109375" style="44" customWidth="1"/>
    <col min="10761" max="10761" width="18.140625" style="44" customWidth="1"/>
    <col min="10762" max="10762" width="16.42578125" style="44" customWidth="1"/>
    <col min="10763" max="10763" width="9" style="44"/>
    <col min="10764" max="10764" width="10.7109375" style="44" bestFit="1" customWidth="1"/>
    <col min="10765" max="10765" width="14" style="44" bestFit="1" customWidth="1"/>
    <col min="10766" max="10766" width="10" style="44" bestFit="1" customWidth="1"/>
    <col min="10767" max="10767" width="10.28515625" style="44" bestFit="1" customWidth="1"/>
    <col min="10768" max="10768" width="15.85546875" style="44" customWidth="1"/>
    <col min="10769" max="10769" width="17" style="44" customWidth="1"/>
    <col min="10770" max="10770" width="17.42578125" style="44" customWidth="1"/>
    <col min="10771" max="10771" width="10.140625" style="44" bestFit="1" customWidth="1"/>
    <col min="10772" max="11008" width="9" style="44"/>
    <col min="11009" max="11009" width="4.140625" style="44" customWidth="1"/>
    <col min="11010" max="11010" width="4.28515625" style="44" customWidth="1"/>
    <col min="11011" max="11011" width="13.5703125" style="44" customWidth="1"/>
    <col min="11012" max="11012" width="65" style="44" customWidth="1"/>
    <col min="11013" max="11013" width="6.7109375" style="44" customWidth="1"/>
    <col min="11014" max="11014" width="8.42578125" style="44" customWidth="1"/>
    <col min="11015" max="11015" width="10" style="44" customWidth="1"/>
    <col min="11016" max="11016" width="15.7109375" style="44" customWidth="1"/>
    <col min="11017" max="11017" width="18.140625" style="44" customWidth="1"/>
    <col min="11018" max="11018" width="16.42578125" style="44" customWidth="1"/>
    <col min="11019" max="11019" width="9" style="44"/>
    <col min="11020" max="11020" width="10.7109375" style="44" bestFit="1" customWidth="1"/>
    <col min="11021" max="11021" width="14" style="44" bestFit="1" customWidth="1"/>
    <col min="11022" max="11022" width="10" style="44" bestFit="1" customWidth="1"/>
    <col min="11023" max="11023" width="10.28515625" style="44" bestFit="1" customWidth="1"/>
    <col min="11024" max="11024" width="15.85546875" style="44" customWidth="1"/>
    <col min="11025" max="11025" width="17" style="44" customWidth="1"/>
    <col min="11026" max="11026" width="17.42578125" style="44" customWidth="1"/>
    <col min="11027" max="11027" width="10.140625" style="44" bestFit="1" customWidth="1"/>
    <col min="11028" max="11264" width="9" style="44"/>
    <col min="11265" max="11265" width="4.140625" style="44" customWidth="1"/>
    <col min="11266" max="11266" width="4.28515625" style="44" customWidth="1"/>
    <col min="11267" max="11267" width="13.5703125" style="44" customWidth="1"/>
    <col min="11268" max="11268" width="65" style="44" customWidth="1"/>
    <col min="11269" max="11269" width="6.7109375" style="44" customWidth="1"/>
    <col min="11270" max="11270" width="8.42578125" style="44" customWidth="1"/>
    <col min="11271" max="11271" width="10" style="44" customWidth="1"/>
    <col min="11272" max="11272" width="15.7109375" style="44" customWidth="1"/>
    <col min="11273" max="11273" width="18.140625" style="44" customWidth="1"/>
    <col min="11274" max="11274" width="16.42578125" style="44" customWidth="1"/>
    <col min="11275" max="11275" width="9" style="44"/>
    <col min="11276" max="11276" width="10.7109375" style="44" bestFit="1" customWidth="1"/>
    <col min="11277" max="11277" width="14" style="44" bestFit="1" customWidth="1"/>
    <col min="11278" max="11278" width="10" style="44" bestFit="1" customWidth="1"/>
    <col min="11279" max="11279" width="10.28515625" style="44" bestFit="1" customWidth="1"/>
    <col min="11280" max="11280" width="15.85546875" style="44" customWidth="1"/>
    <col min="11281" max="11281" width="17" style="44" customWidth="1"/>
    <col min="11282" max="11282" width="17.42578125" style="44" customWidth="1"/>
    <col min="11283" max="11283" width="10.140625" style="44" bestFit="1" customWidth="1"/>
    <col min="11284" max="11520" width="9" style="44"/>
    <col min="11521" max="11521" width="4.140625" style="44" customWidth="1"/>
    <col min="11522" max="11522" width="4.28515625" style="44" customWidth="1"/>
    <col min="11523" max="11523" width="13.5703125" style="44" customWidth="1"/>
    <col min="11524" max="11524" width="65" style="44" customWidth="1"/>
    <col min="11525" max="11525" width="6.7109375" style="44" customWidth="1"/>
    <col min="11526" max="11526" width="8.42578125" style="44" customWidth="1"/>
    <col min="11527" max="11527" width="10" style="44" customWidth="1"/>
    <col min="11528" max="11528" width="15.7109375" style="44" customWidth="1"/>
    <col min="11529" max="11529" width="18.140625" style="44" customWidth="1"/>
    <col min="11530" max="11530" width="16.42578125" style="44" customWidth="1"/>
    <col min="11531" max="11531" width="9" style="44"/>
    <col min="11532" max="11532" width="10.7109375" style="44" bestFit="1" customWidth="1"/>
    <col min="11533" max="11533" width="14" style="44" bestFit="1" customWidth="1"/>
    <col min="11534" max="11534" width="10" style="44" bestFit="1" customWidth="1"/>
    <col min="11535" max="11535" width="10.28515625" style="44" bestFit="1" customWidth="1"/>
    <col min="11536" max="11536" width="15.85546875" style="44" customWidth="1"/>
    <col min="11537" max="11537" width="17" style="44" customWidth="1"/>
    <col min="11538" max="11538" width="17.42578125" style="44" customWidth="1"/>
    <col min="11539" max="11539" width="10.140625" style="44" bestFit="1" customWidth="1"/>
    <col min="11540" max="11776" width="9" style="44"/>
    <col min="11777" max="11777" width="4.140625" style="44" customWidth="1"/>
    <col min="11778" max="11778" width="4.28515625" style="44" customWidth="1"/>
    <col min="11779" max="11779" width="13.5703125" style="44" customWidth="1"/>
    <col min="11780" max="11780" width="65" style="44" customWidth="1"/>
    <col min="11781" max="11781" width="6.7109375" style="44" customWidth="1"/>
    <col min="11782" max="11782" width="8.42578125" style="44" customWidth="1"/>
    <col min="11783" max="11783" width="10" style="44" customWidth="1"/>
    <col min="11784" max="11784" width="15.7109375" style="44" customWidth="1"/>
    <col min="11785" max="11785" width="18.140625" style="44" customWidth="1"/>
    <col min="11786" max="11786" width="16.42578125" style="44" customWidth="1"/>
    <col min="11787" max="11787" width="9" style="44"/>
    <col min="11788" max="11788" width="10.7109375" style="44" bestFit="1" customWidth="1"/>
    <col min="11789" max="11789" width="14" style="44" bestFit="1" customWidth="1"/>
    <col min="11790" max="11790" width="10" style="44" bestFit="1" customWidth="1"/>
    <col min="11791" max="11791" width="10.28515625" style="44" bestFit="1" customWidth="1"/>
    <col min="11792" max="11792" width="15.85546875" style="44" customWidth="1"/>
    <col min="11793" max="11793" width="17" style="44" customWidth="1"/>
    <col min="11794" max="11794" width="17.42578125" style="44" customWidth="1"/>
    <col min="11795" max="11795" width="10.140625" style="44" bestFit="1" customWidth="1"/>
    <col min="11796" max="12032" width="9" style="44"/>
    <col min="12033" max="12033" width="4.140625" style="44" customWidth="1"/>
    <col min="12034" max="12034" width="4.28515625" style="44" customWidth="1"/>
    <col min="12035" max="12035" width="13.5703125" style="44" customWidth="1"/>
    <col min="12036" max="12036" width="65" style="44" customWidth="1"/>
    <col min="12037" max="12037" width="6.7109375" style="44" customWidth="1"/>
    <col min="12038" max="12038" width="8.42578125" style="44" customWidth="1"/>
    <col min="12039" max="12039" width="10" style="44" customWidth="1"/>
    <col min="12040" max="12040" width="15.7109375" style="44" customWidth="1"/>
    <col min="12041" max="12041" width="18.140625" style="44" customWidth="1"/>
    <col min="12042" max="12042" width="16.42578125" style="44" customWidth="1"/>
    <col min="12043" max="12043" width="9" style="44"/>
    <col min="12044" max="12044" width="10.7109375" style="44" bestFit="1" customWidth="1"/>
    <col min="12045" max="12045" width="14" style="44" bestFit="1" customWidth="1"/>
    <col min="12046" max="12046" width="10" style="44" bestFit="1" customWidth="1"/>
    <col min="12047" max="12047" width="10.28515625" style="44" bestFit="1" customWidth="1"/>
    <col min="12048" max="12048" width="15.85546875" style="44" customWidth="1"/>
    <col min="12049" max="12049" width="17" style="44" customWidth="1"/>
    <col min="12050" max="12050" width="17.42578125" style="44" customWidth="1"/>
    <col min="12051" max="12051" width="10.140625" style="44" bestFit="1" customWidth="1"/>
    <col min="12052" max="12288" width="9" style="44"/>
    <col min="12289" max="12289" width="4.140625" style="44" customWidth="1"/>
    <col min="12290" max="12290" width="4.28515625" style="44" customWidth="1"/>
    <col min="12291" max="12291" width="13.5703125" style="44" customWidth="1"/>
    <col min="12292" max="12292" width="65" style="44" customWidth="1"/>
    <col min="12293" max="12293" width="6.7109375" style="44" customWidth="1"/>
    <col min="12294" max="12294" width="8.42578125" style="44" customWidth="1"/>
    <col min="12295" max="12295" width="10" style="44" customWidth="1"/>
    <col min="12296" max="12296" width="15.7109375" style="44" customWidth="1"/>
    <col min="12297" max="12297" width="18.140625" style="44" customWidth="1"/>
    <col min="12298" max="12298" width="16.42578125" style="44" customWidth="1"/>
    <col min="12299" max="12299" width="9" style="44"/>
    <col min="12300" max="12300" width="10.7109375" style="44" bestFit="1" customWidth="1"/>
    <col min="12301" max="12301" width="14" style="44" bestFit="1" customWidth="1"/>
    <col min="12302" max="12302" width="10" style="44" bestFit="1" customWidth="1"/>
    <col min="12303" max="12303" width="10.28515625" style="44" bestFit="1" customWidth="1"/>
    <col min="12304" max="12304" width="15.85546875" style="44" customWidth="1"/>
    <col min="12305" max="12305" width="17" style="44" customWidth="1"/>
    <col min="12306" max="12306" width="17.42578125" style="44" customWidth="1"/>
    <col min="12307" max="12307" width="10.140625" style="44" bestFit="1" customWidth="1"/>
    <col min="12308" max="12544" width="9" style="44"/>
    <col min="12545" max="12545" width="4.140625" style="44" customWidth="1"/>
    <col min="12546" max="12546" width="4.28515625" style="44" customWidth="1"/>
    <col min="12547" max="12547" width="13.5703125" style="44" customWidth="1"/>
    <col min="12548" max="12548" width="65" style="44" customWidth="1"/>
    <col min="12549" max="12549" width="6.7109375" style="44" customWidth="1"/>
    <col min="12550" max="12550" width="8.42578125" style="44" customWidth="1"/>
    <col min="12551" max="12551" width="10" style="44" customWidth="1"/>
    <col min="12552" max="12552" width="15.7109375" style="44" customWidth="1"/>
    <col min="12553" max="12553" width="18.140625" style="44" customWidth="1"/>
    <col min="12554" max="12554" width="16.42578125" style="44" customWidth="1"/>
    <col min="12555" max="12555" width="9" style="44"/>
    <col min="12556" max="12556" width="10.7109375" style="44" bestFit="1" customWidth="1"/>
    <col min="12557" max="12557" width="14" style="44" bestFit="1" customWidth="1"/>
    <col min="12558" max="12558" width="10" style="44" bestFit="1" customWidth="1"/>
    <col min="12559" max="12559" width="10.28515625" style="44" bestFit="1" customWidth="1"/>
    <col min="12560" max="12560" width="15.85546875" style="44" customWidth="1"/>
    <col min="12561" max="12561" width="17" style="44" customWidth="1"/>
    <col min="12562" max="12562" width="17.42578125" style="44" customWidth="1"/>
    <col min="12563" max="12563" width="10.140625" style="44" bestFit="1" customWidth="1"/>
    <col min="12564" max="12800" width="9" style="44"/>
    <col min="12801" max="12801" width="4.140625" style="44" customWidth="1"/>
    <col min="12802" max="12802" width="4.28515625" style="44" customWidth="1"/>
    <col min="12803" max="12803" width="13.5703125" style="44" customWidth="1"/>
    <col min="12804" max="12804" width="65" style="44" customWidth="1"/>
    <col min="12805" max="12805" width="6.7109375" style="44" customWidth="1"/>
    <col min="12806" max="12806" width="8.42578125" style="44" customWidth="1"/>
    <col min="12807" max="12807" width="10" style="44" customWidth="1"/>
    <col min="12808" max="12808" width="15.7109375" style="44" customWidth="1"/>
    <col min="12809" max="12809" width="18.140625" style="44" customWidth="1"/>
    <col min="12810" max="12810" width="16.42578125" style="44" customWidth="1"/>
    <col min="12811" max="12811" width="9" style="44"/>
    <col min="12812" max="12812" width="10.7109375" style="44" bestFit="1" customWidth="1"/>
    <col min="12813" max="12813" width="14" style="44" bestFit="1" customWidth="1"/>
    <col min="12814" max="12814" width="10" style="44" bestFit="1" customWidth="1"/>
    <col min="12815" max="12815" width="10.28515625" style="44" bestFit="1" customWidth="1"/>
    <col min="12816" max="12816" width="15.85546875" style="44" customWidth="1"/>
    <col min="12817" max="12817" width="17" style="44" customWidth="1"/>
    <col min="12818" max="12818" width="17.42578125" style="44" customWidth="1"/>
    <col min="12819" max="12819" width="10.140625" style="44" bestFit="1" customWidth="1"/>
    <col min="12820" max="13056" width="9" style="44"/>
    <col min="13057" max="13057" width="4.140625" style="44" customWidth="1"/>
    <col min="13058" max="13058" width="4.28515625" style="44" customWidth="1"/>
    <col min="13059" max="13059" width="13.5703125" style="44" customWidth="1"/>
    <col min="13060" max="13060" width="65" style="44" customWidth="1"/>
    <col min="13061" max="13061" width="6.7109375" style="44" customWidth="1"/>
    <col min="13062" max="13062" width="8.42578125" style="44" customWidth="1"/>
    <col min="13063" max="13063" width="10" style="44" customWidth="1"/>
    <col min="13064" max="13064" width="15.7109375" style="44" customWidth="1"/>
    <col min="13065" max="13065" width="18.140625" style="44" customWidth="1"/>
    <col min="13066" max="13066" width="16.42578125" style="44" customWidth="1"/>
    <col min="13067" max="13067" width="9" style="44"/>
    <col min="13068" max="13068" width="10.7109375" style="44" bestFit="1" customWidth="1"/>
    <col min="13069" max="13069" width="14" style="44" bestFit="1" customWidth="1"/>
    <col min="13070" max="13070" width="10" style="44" bestFit="1" customWidth="1"/>
    <col min="13071" max="13071" width="10.28515625" style="44" bestFit="1" customWidth="1"/>
    <col min="13072" max="13072" width="15.85546875" style="44" customWidth="1"/>
    <col min="13073" max="13073" width="17" style="44" customWidth="1"/>
    <col min="13074" max="13074" width="17.42578125" style="44" customWidth="1"/>
    <col min="13075" max="13075" width="10.140625" style="44" bestFit="1" customWidth="1"/>
    <col min="13076" max="13312" width="9" style="44"/>
    <col min="13313" max="13313" width="4.140625" style="44" customWidth="1"/>
    <col min="13314" max="13314" width="4.28515625" style="44" customWidth="1"/>
    <col min="13315" max="13315" width="13.5703125" style="44" customWidth="1"/>
    <col min="13316" max="13316" width="65" style="44" customWidth="1"/>
    <col min="13317" max="13317" width="6.7109375" style="44" customWidth="1"/>
    <col min="13318" max="13318" width="8.42578125" style="44" customWidth="1"/>
    <col min="13319" max="13319" width="10" style="44" customWidth="1"/>
    <col min="13320" max="13320" width="15.7109375" style="44" customWidth="1"/>
    <col min="13321" max="13321" width="18.140625" style="44" customWidth="1"/>
    <col min="13322" max="13322" width="16.42578125" style="44" customWidth="1"/>
    <col min="13323" max="13323" width="9" style="44"/>
    <col min="13324" max="13324" width="10.7109375" style="44" bestFit="1" customWidth="1"/>
    <col min="13325" max="13325" width="14" style="44" bestFit="1" customWidth="1"/>
    <col min="13326" max="13326" width="10" style="44" bestFit="1" customWidth="1"/>
    <col min="13327" max="13327" width="10.28515625" style="44" bestFit="1" customWidth="1"/>
    <col min="13328" max="13328" width="15.85546875" style="44" customWidth="1"/>
    <col min="13329" max="13329" width="17" style="44" customWidth="1"/>
    <col min="13330" max="13330" width="17.42578125" style="44" customWidth="1"/>
    <col min="13331" max="13331" width="10.140625" style="44" bestFit="1" customWidth="1"/>
    <col min="13332" max="13568" width="9" style="44"/>
    <col min="13569" max="13569" width="4.140625" style="44" customWidth="1"/>
    <col min="13570" max="13570" width="4.28515625" style="44" customWidth="1"/>
    <col min="13571" max="13571" width="13.5703125" style="44" customWidth="1"/>
    <col min="13572" max="13572" width="65" style="44" customWidth="1"/>
    <col min="13573" max="13573" width="6.7109375" style="44" customWidth="1"/>
    <col min="13574" max="13574" width="8.42578125" style="44" customWidth="1"/>
    <col min="13575" max="13575" width="10" style="44" customWidth="1"/>
    <col min="13576" max="13576" width="15.7109375" style="44" customWidth="1"/>
    <col min="13577" max="13577" width="18.140625" style="44" customWidth="1"/>
    <col min="13578" max="13578" width="16.42578125" style="44" customWidth="1"/>
    <col min="13579" max="13579" width="9" style="44"/>
    <col min="13580" max="13580" width="10.7109375" style="44" bestFit="1" customWidth="1"/>
    <col min="13581" max="13581" width="14" style="44" bestFit="1" customWidth="1"/>
    <col min="13582" max="13582" width="10" style="44" bestFit="1" customWidth="1"/>
    <col min="13583" max="13583" width="10.28515625" style="44" bestFit="1" customWidth="1"/>
    <col min="13584" max="13584" width="15.85546875" style="44" customWidth="1"/>
    <col min="13585" max="13585" width="17" style="44" customWidth="1"/>
    <col min="13586" max="13586" width="17.42578125" style="44" customWidth="1"/>
    <col min="13587" max="13587" width="10.140625" style="44" bestFit="1" customWidth="1"/>
    <col min="13588" max="13824" width="9" style="44"/>
    <col min="13825" max="13825" width="4.140625" style="44" customWidth="1"/>
    <col min="13826" max="13826" width="4.28515625" style="44" customWidth="1"/>
    <col min="13827" max="13827" width="13.5703125" style="44" customWidth="1"/>
    <col min="13828" max="13828" width="65" style="44" customWidth="1"/>
    <col min="13829" max="13829" width="6.7109375" style="44" customWidth="1"/>
    <col min="13830" max="13830" width="8.42578125" style="44" customWidth="1"/>
    <col min="13831" max="13831" width="10" style="44" customWidth="1"/>
    <col min="13832" max="13832" width="15.7109375" style="44" customWidth="1"/>
    <col min="13833" max="13833" width="18.140625" style="44" customWidth="1"/>
    <col min="13834" max="13834" width="16.42578125" style="44" customWidth="1"/>
    <col min="13835" max="13835" width="9" style="44"/>
    <col min="13836" max="13836" width="10.7109375" style="44" bestFit="1" customWidth="1"/>
    <col min="13837" max="13837" width="14" style="44" bestFit="1" customWidth="1"/>
    <col min="13838" max="13838" width="10" style="44" bestFit="1" customWidth="1"/>
    <col min="13839" max="13839" width="10.28515625" style="44" bestFit="1" customWidth="1"/>
    <col min="13840" max="13840" width="15.85546875" style="44" customWidth="1"/>
    <col min="13841" max="13841" width="17" style="44" customWidth="1"/>
    <col min="13842" max="13842" width="17.42578125" style="44" customWidth="1"/>
    <col min="13843" max="13843" width="10.140625" style="44" bestFit="1" customWidth="1"/>
    <col min="13844" max="14080" width="9" style="44"/>
    <col min="14081" max="14081" width="4.140625" style="44" customWidth="1"/>
    <col min="14082" max="14082" width="4.28515625" style="44" customWidth="1"/>
    <col min="14083" max="14083" width="13.5703125" style="44" customWidth="1"/>
    <col min="14084" max="14084" width="65" style="44" customWidth="1"/>
    <col min="14085" max="14085" width="6.7109375" style="44" customWidth="1"/>
    <col min="14086" max="14086" width="8.42578125" style="44" customWidth="1"/>
    <col min="14087" max="14087" width="10" style="44" customWidth="1"/>
    <col min="14088" max="14088" width="15.7109375" style="44" customWidth="1"/>
    <col min="14089" max="14089" width="18.140625" style="44" customWidth="1"/>
    <col min="14090" max="14090" width="16.42578125" style="44" customWidth="1"/>
    <col min="14091" max="14091" width="9" style="44"/>
    <col min="14092" max="14092" width="10.7109375" style="44" bestFit="1" customWidth="1"/>
    <col min="14093" max="14093" width="14" style="44" bestFit="1" customWidth="1"/>
    <col min="14094" max="14094" width="10" style="44" bestFit="1" customWidth="1"/>
    <col min="14095" max="14095" width="10.28515625" style="44" bestFit="1" customWidth="1"/>
    <col min="14096" max="14096" width="15.85546875" style="44" customWidth="1"/>
    <col min="14097" max="14097" width="17" style="44" customWidth="1"/>
    <col min="14098" max="14098" width="17.42578125" style="44" customWidth="1"/>
    <col min="14099" max="14099" width="10.140625" style="44" bestFit="1" customWidth="1"/>
    <col min="14100" max="14336" width="9" style="44"/>
    <col min="14337" max="14337" width="4.140625" style="44" customWidth="1"/>
    <col min="14338" max="14338" width="4.28515625" style="44" customWidth="1"/>
    <col min="14339" max="14339" width="13.5703125" style="44" customWidth="1"/>
    <col min="14340" max="14340" width="65" style="44" customWidth="1"/>
    <col min="14341" max="14341" width="6.7109375" style="44" customWidth="1"/>
    <col min="14342" max="14342" width="8.42578125" style="44" customWidth="1"/>
    <col min="14343" max="14343" width="10" style="44" customWidth="1"/>
    <col min="14344" max="14344" width="15.7109375" style="44" customWidth="1"/>
    <col min="14345" max="14345" width="18.140625" style="44" customWidth="1"/>
    <col min="14346" max="14346" width="16.42578125" style="44" customWidth="1"/>
    <col min="14347" max="14347" width="9" style="44"/>
    <col min="14348" max="14348" width="10.7109375" style="44" bestFit="1" customWidth="1"/>
    <col min="14349" max="14349" width="14" style="44" bestFit="1" customWidth="1"/>
    <col min="14350" max="14350" width="10" style="44" bestFit="1" customWidth="1"/>
    <col min="14351" max="14351" width="10.28515625" style="44" bestFit="1" customWidth="1"/>
    <col min="14352" max="14352" width="15.85546875" style="44" customWidth="1"/>
    <col min="14353" max="14353" width="17" style="44" customWidth="1"/>
    <col min="14354" max="14354" width="17.42578125" style="44" customWidth="1"/>
    <col min="14355" max="14355" width="10.140625" style="44" bestFit="1" customWidth="1"/>
    <col min="14356" max="14592" width="9" style="44"/>
    <col min="14593" max="14593" width="4.140625" style="44" customWidth="1"/>
    <col min="14594" max="14594" width="4.28515625" style="44" customWidth="1"/>
    <col min="14595" max="14595" width="13.5703125" style="44" customWidth="1"/>
    <col min="14596" max="14596" width="65" style="44" customWidth="1"/>
    <col min="14597" max="14597" width="6.7109375" style="44" customWidth="1"/>
    <col min="14598" max="14598" width="8.42578125" style="44" customWidth="1"/>
    <col min="14599" max="14599" width="10" style="44" customWidth="1"/>
    <col min="14600" max="14600" width="15.7109375" style="44" customWidth="1"/>
    <col min="14601" max="14601" width="18.140625" style="44" customWidth="1"/>
    <col min="14602" max="14602" width="16.42578125" style="44" customWidth="1"/>
    <col min="14603" max="14603" width="9" style="44"/>
    <col min="14604" max="14604" width="10.7109375" style="44" bestFit="1" customWidth="1"/>
    <col min="14605" max="14605" width="14" style="44" bestFit="1" customWidth="1"/>
    <col min="14606" max="14606" width="10" style="44" bestFit="1" customWidth="1"/>
    <col min="14607" max="14607" width="10.28515625" style="44" bestFit="1" customWidth="1"/>
    <col min="14608" max="14608" width="15.85546875" style="44" customWidth="1"/>
    <col min="14609" max="14609" width="17" style="44" customWidth="1"/>
    <col min="14610" max="14610" width="17.42578125" style="44" customWidth="1"/>
    <col min="14611" max="14611" width="10.140625" style="44" bestFit="1" customWidth="1"/>
    <col min="14612" max="14848" width="9" style="44"/>
    <col min="14849" max="14849" width="4.140625" style="44" customWidth="1"/>
    <col min="14850" max="14850" width="4.28515625" style="44" customWidth="1"/>
    <col min="14851" max="14851" width="13.5703125" style="44" customWidth="1"/>
    <col min="14852" max="14852" width="65" style="44" customWidth="1"/>
    <col min="14853" max="14853" width="6.7109375" style="44" customWidth="1"/>
    <col min="14854" max="14854" width="8.42578125" style="44" customWidth="1"/>
    <col min="14855" max="14855" width="10" style="44" customWidth="1"/>
    <col min="14856" max="14856" width="15.7109375" style="44" customWidth="1"/>
    <col min="14857" max="14857" width="18.140625" style="44" customWidth="1"/>
    <col min="14858" max="14858" width="16.42578125" style="44" customWidth="1"/>
    <col min="14859" max="14859" width="9" style="44"/>
    <col min="14860" max="14860" width="10.7109375" style="44" bestFit="1" customWidth="1"/>
    <col min="14861" max="14861" width="14" style="44" bestFit="1" customWidth="1"/>
    <col min="14862" max="14862" width="10" style="44" bestFit="1" customWidth="1"/>
    <col min="14863" max="14863" width="10.28515625" style="44" bestFit="1" customWidth="1"/>
    <col min="14864" max="14864" width="15.85546875" style="44" customWidth="1"/>
    <col min="14865" max="14865" width="17" style="44" customWidth="1"/>
    <col min="14866" max="14866" width="17.42578125" style="44" customWidth="1"/>
    <col min="14867" max="14867" width="10.140625" style="44" bestFit="1" customWidth="1"/>
    <col min="14868" max="15104" width="9" style="44"/>
    <col min="15105" max="15105" width="4.140625" style="44" customWidth="1"/>
    <col min="15106" max="15106" width="4.28515625" style="44" customWidth="1"/>
    <col min="15107" max="15107" width="13.5703125" style="44" customWidth="1"/>
    <col min="15108" max="15108" width="65" style="44" customWidth="1"/>
    <col min="15109" max="15109" width="6.7109375" style="44" customWidth="1"/>
    <col min="15110" max="15110" width="8.42578125" style="44" customWidth="1"/>
    <col min="15111" max="15111" width="10" style="44" customWidth="1"/>
    <col min="15112" max="15112" width="15.7109375" style="44" customWidth="1"/>
    <col min="15113" max="15113" width="18.140625" style="44" customWidth="1"/>
    <col min="15114" max="15114" width="16.42578125" style="44" customWidth="1"/>
    <col min="15115" max="15115" width="9" style="44"/>
    <col min="15116" max="15116" width="10.7109375" style="44" bestFit="1" customWidth="1"/>
    <col min="15117" max="15117" width="14" style="44" bestFit="1" customWidth="1"/>
    <col min="15118" max="15118" width="10" style="44" bestFit="1" customWidth="1"/>
    <col min="15119" max="15119" width="10.28515625" style="44" bestFit="1" customWidth="1"/>
    <col min="15120" max="15120" width="15.85546875" style="44" customWidth="1"/>
    <col min="15121" max="15121" width="17" style="44" customWidth="1"/>
    <col min="15122" max="15122" width="17.42578125" style="44" customWidth="1"/>
    <col min="15123" max="15123" width="10.140625" style="44" bestFit="1" customWidth="1"/>
    <col min="15124" max="15360" width="9" style="44"/>
    <col min="15361" max="15361" width="4.140625" style="44" customWidth="1"/>
    <col min="15362" max="15362" width="4.28515625" style="44" customWidth="1"/>
    <col min="15363" max="15363" width="13.5703125" style="44" customWidth="1"/>
    <col min="15364" max="15364" width="65" style="44" customWidth="1"/>
    <col min="15365" max="15365" width="6.7109375" style="44" customWidth="1"/>
    <col min="15366" max="15366" width="8.42578125" style="44" customWidth="1"/>
    <col min="15367" max="15367" width="10" style="44" customWidth="1"/>
    <col min="15368" max="15368" width="15.7109375" style="44" customWidth="1"/>
    <col min="15369" max="15369" width="18.140625" style="44" customWidth="1"/>
    <col min="15370" max="15370" width="16.42578125" style="44" customWidth="1"/>
    <col min="15371" max="15371" width="9" style="44"/>
    <col min="15372" max="15372" width="10.7109375" style="44" bestFit="1" customWidth="1"/>
    <col min="15373" max="15373" width="14" style="44" bestFit="1" customWidth="1"/>
    <col min="15374" max="15374" width="10" style="44" bestFit="1" customWidth="1"/>
    <col min="15375" max="15375" width="10.28515625" style="44" bestFit="1" customWidth="1"/>
    <col min="15376" max="15376" width="15.85546875" style="44" customWidth="1"/>
    <col min="15377" max="15377" width="17" style="44" customWidth="1"/>
    <col min="15378" max="15378" width="17.42578125" style="44" customWidth="1"/>
    <col min="15379" max="15379" width="10.140625" style="44" bestFit="1" customWidth="1"/>
    <col min="15380" max="15616" width="9" style="44"/>
    <col min="15617" max="15617" width="4.140625" style="44" customWidth="1"/>
    <col min="15618" max="15618" width="4.28515625" style="44" customWidth="1"/>
    <col min="15619" max="15619" width="13.5703125" style="44" customWidth="1"/>
    <col min="15620" max="15620" width="65" style="44" customWidth="1"/>
    <col min="15621" max="15621" width="6.7109375" style="44" customWidth="1"/>
    <col min="15622" max="15622" width="8.42578125" style="44" customWidth="1"/>
    <col min="15623" max="15623" width="10" style="44" customWidth="1"/>
    <col min="15624" max="15624" width="15.7109375" style="44" customWidth="1"/>
    <col min="15625" max="15625" width="18.140625" style="44" customWidth="1"/>
    <col min="15626" max="15626" width="16.42578125" style="44" customWidth="1"/>
    <col min="15627" max="15627" width="9" style="44"/>
    <col min="15628" max="15628" width="10.7109375" style="44" bestFit="1" customWidth="1"/>
    <col min="15629" max="15629" width="14" style="44" bestFit="1" customWidth="1"/>
    <col min="15630" max="15630" width="10" style="44" bestFit="1" customWidth="1"/>
    <col min="15631" max="15631" width="10.28515625" style="44" bestFit="1" customWidth="1"/>
    <col min="15632" max="15632" width="15.85546875" style="44" customWidth="1"/>
    <col min="15633" max="15633" width="17" style="44" customWidth="1"/>
    <col min="15634" max="15634" width="17.42578125" style="44" customWidth="1"/>
    <col min="15635" max="15635" width="10.140625" style="44" bestFit="1" customWidth="1"/>
    <col min="15636" max="15872" width="9" style="44"/>
    <col min="15873" max="15873" width="4.140625" style="44" customWidth="1"/>
    <col min="15874" max="15874" width="4.28515625" style="44" customWidth="1"/>
    <col min="15875" max="15875" width="13.5703125" style="44" customWidth="1"/>
    <col min="15876" max="15876" width="65" style="44" customWidth="1"/>
    <col min="15877" max="15877" width="6.7109375" style="44" customWidth="1"/>
    <col min="15878" max="15878" width="8.42578125" style="44" customWidth="1"/>
    <col min="15879" max="15879" width="10" style="44" customWidth="1"/>
    <col min="15880" max="15880" width="15.7109375" style="44" customWidth="1"/>
    <col min="15881" max="15881" width="18.140625" style="44" customWidth="1"/>
    <col min="15882" max="15882" width="16.42578125" style="44" customWidth="1"/>
    <col min="15883" max="15883" width="9" style="44"/>
    <col min="15884" max="15884" width="10.7109375" style="44" bestFit="1" customWidth="1"/>
    <col min="15885" max="15885" width="14" style="44" bestFit="1" customWidth="1"/>
    <col min="15886" max="15886" width="10" style="44" bestFit="1" customWidth="1"/>
    <col min="15887" max="15887" width="10.28515625" style="44" bestFit="1" customWidth="1"/>
    <col min="15888" max="15888" width="15.85546875" style="44" customWidth="1"/>
    <col min="15889" max="15889" width="17" style="44" customWidth="1"/>
    <col min="15890" max="15890" width="17.42578125" style="44" customWidth="1"/>
    <col min="15891" max="15891" width="10.140625" style="44" bestFit="1" customWidth="1"/>
    <col min="15892" max="16128" width="9" style="44"/>
    <col min="16129" max="16129" width="4.140625" style="44" customWidth="1"/>
    <col min="16130" max="16130" width="4.28515625" style="44" customWidth="1"/>
    <col min="16131" max="16131" width="13.5703125" style="44" customWidth="1"/>
    <col min="16132" max="16132" width="65" style="44" customWidth="1"/>
    <col min="16133" max="16133" width="6.7109375" style="44" customWidth="1"/>
    <col min="16134" max="16134" width="8.42578125" style="44" customWidth="1"/>
    <col min="16135" max="16135" width="10" style="44" customWidth="1"/>
    <col min="16136" max="16136" width="15.7109375" style="44" customWidth="1"/>
    <col min="16137" max="16137" width="18.140625" style="44" customWidth="1"/>
    <col min="16138" max="16138" width="16.42578125" style="44" customWidth="1"/>
    <col min="16139" max="16139" width="9" style="44"/>
    <col min="16140" max="16140" width="10.7109375" style="44" bestFit="1" customWidth="1"/>
    <col min="16141" max="16141" width="14" style="44" bestFit="1" customWidth="1"/>
    <col min="16142" max="16142" width="10" style="44" bestFit="1" customWidth="1"/>
    <col min="16143" max="16143" width="10.28515625" style="44" bestFit="1" customWidth="1"/>
    <col min="16144" max="16144" width="15.85546875" style="44" customWidth="1"/>
    <col min="16145" max="16145" width="17" style="44" customWidth="1"/>
    <col min="16146" max="16146" width="17.42578125" style="44" customWidth="1"/>
    <col min="16147" max="16147" width="10.140625" style="44" bestFit="1" customWidth="1"/>
    <col min="16148" max="16384" width="9" style="44"/>
  </cols>
  <sheetData>
    <row r="1" spans="1:256" s="5" customFormat="1" ht="20.25" customHeight="1">
      <c r="A1" s="1" t="s">
        <v>150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</row>
    <row r="2" spans="1:256" s="7" customFormat="1" ht="13.5" customHeight="1">
      <c r="A2" s="167" t="s">
        <v>0</v>
      </c>
      <c r="B2" s="168"/>
      <c r="C2" s="168"/>
      <c r="D2" s="168"/>
      <c r="E2" s="168"/>
      <c r="F2" s="168"/>
      <c r="G2" s="168"/>
      <c r="H2" s="168"/>
      <c r="I2" s="168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</row>
    <row r="3" spans="1:256" s="7" customFormat="1" ht="13.5" customHeight="1">
      <c r="A3" s="169" t="s">
        <v>143</v>
      </c>
      <c r="B3" s="170"/>
      <c r="C3" s="170"/>
      <c r="D3" s="170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</row>
    <row r="4" spans="1:256" s="7" customFormat="1" ht="13.5" customHeight="1">
      <c r="A4" s="8" t="s">
        <v>144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</row>
    <row r="5" spans="1:256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</row>
    <row r="6" spans="1:256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</row>
    <row r="7" spans="1:256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</row>
    <row r="8" spans="1:256" s="15" customFormat="1" ht="21" customHeight="1">
      <c r="A8" s="80"/>
      <c r="B8" s="81"/>
      <c r="C8" s="81" t="s">
        <v>37</v>
      </c>
      <c r="D8" s="81" t="s">
        <v>38</v>
      </c>
      <c r="E8" s="81"/>
      <c r="F8" s="82"/>
      <c r="G8" s="83"/>
      <c r="H8" s="83">
        <f>H9</f>
        <v>0</v>
      </c>
      <c r="I8" s="84"/>
      <c r="J8" s="14"/>
      <c r="K8" s="85"/>
      <c r="L8" s="14"/>
      <c r="M8" s="14"/>
      <c r="N8" s="14"/>
      <c r="O8" s="14"/>
      <c r="P8" s="14"/>
      <c r="Q8" s="86"/>
      <c r="R8" s="14"/>
      <c r="S8" s="86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</row>
    <row r="9" spans="1:256" s="94" customFormat="1" ht="13.5" customHeight="1">
      <c r="A9" s="87"/>
      <c r="B9" s="88"/>
      <c r="C9" s="88" t="s">
        <v>39</v>
      </c>
      <c r="D9" s="88" t="s">
        <v>40</v>
      </c>
      <c r="E9" s="88"/>
      <c r="F9" s="89"/>
      <c r="G9" s="90"/>
      <c r="H9" s="90">
        <f>SUM(H10:H11)</f>
        <v>0</v>
      </c>
      <c r="I9" s="91"/>
      <c r="J9" s="92"/>
      <c r="K9" s="93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</row>
    <row r="10" spans="1:256" s="3" customFormat="1" ht="27" customHeight="1">
      <c r="A10" s="21">
        <v>1</v>
      </c>
      <c r="B10" s="25" t="s">
        <v>41</v>
      </c>
      <c r="C10" s="22" t="s">
        <v>42</v>
      </c>
      <c r="D10" s="22" t="s">
        <v>43</v>
      </c>
      <c r="E10" s="22" t="s">
        <v>44</v>
      </c>
      <c r="F10" s="30">
        <f>F11</f>
        <v>1.7000000000000001E-2</v>
      </c>
      <c r="G10" s="95">
        <f>SUM(H12:H15)/F10</f>
        <v>0</v>
      </c>
      <c r="H10" s="23">
        <f>F10*G10</f>
        <v>0</v>
      </c>
      <c r="I10" s="96" t="s">
        <v>20</v>
      </c>
      <c r="J10" s="63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</row>
    <row r="11" spans="1:256" s="3" customFormat="1" ht="13.5" customHeight="1">
      <c r="A11" s="31"/>
      <c r="B11" s="32"/>
      <c r="C11" s="33"/>
      <c r="D11" s="27" t="s">
        <v>45</v>
      </c>
      <c r="E11" s="27"/>
      <c r="F11" s="64">
        <v>1.7000000000000001E-2</v>
      </c>
      <c r="G11" s="97"/>
      <c r="H11" s="23"/>
      <c r="I11" s="29"/>
      <c r="J11" s="162"/>
      <c r="K11" s="98"/>
      <c r="L11" s="98"/>
      <c r="M11" s="98"/>
      <c r="N11" s="98"/>
      <c r="O11" s="98"/>
      <c r="P11" s="98"/>
      <c r="Q11" s="26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</row>
    <row r="12" spans="1:256" s="3" customFormat="1" ht="27" customHeight="1">
      <c r="A12" s="66" t="s">
        <v>46</v>
      </c>
      <c r="B12" s="32"/>
      <c r="C12" s="33"/>
      <c r="D12" s="27" t="s">
        <v>126</v>
      </c>
      <c r="E12" s="27" t="s">
        <v>44</v>
      </c>
      <c r="F12" s="64">
        <f>F11</f>
        <v>1.7000000000000001E-2</v>
      </c>
      <c r="G12" s="99"/>
      <c r="H12" s="67">
        <f>F12*G12</f>
        <v>0</v>
      </c>
      <c r="I12" s="68"/>
      <c r="J12" s="162"/>
      <c r="K12" s="100"/>
      <c r="L12" s="98"/>
      <c r="M12" s="98"/>
      <c r="N12" s="98"/>
      <c r="O12" s="98"/>
      <c r="P12" s="98"/>
      <c r="Q12" s="98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s="3" customFormat="1" ht="13.5" customHeight="1">
      <c r="A13" s="66" t="s">
        <v>47</v>
      </c>
      <c r="B13" s="32"/>
      <c r="C13" s="33"/>
      <c r="D13" s="27" t="s">
        <v>48</v>
      </c>
      <c r="E13" s="27" t="s">
        <v>44</v>
      </c>
      <c r="F13" s="64">
        <f>F10</f>
        <v>1.7000000000000001E-2</v>
      </c>
      <c r="G13" s="99"/>
      <c r="H13" s="102">
        <f>F13*G13</f>
        <v>0</v>
      </c>
      <c r="I13" s="103"/>
      <c r="J13" s="101"/>
      <c r="K13" s="98"/>
      <c r="L13" s="98"/>
      <c r="M13" s="98"/>
      <c r="N13" s="98"/>
      <c r="O13" s="98"/>
      <c r="P13" s="98"/>
      <c r="Q13" s="26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</row>
    <row r="14" spans="1:256" s="3" customFormat="1" ht="27" customHeight="1">
      <c r="A14" s="66" t="s">
        <v>49</v>
      </c>
      <c r="B14" s="32"/>
      <c r="C14" s="33"/>
      <c r="D14" s="27" t="s">
        <v>50</v>
      </c>
      <c r="E14" s="27" t="s">
        <v>44</v>
      </c>
      <c r="F14" s="64">
        <f>9*F11</f>
        <v>0.15300000000000002</v>
      </c>
      <c r="G14" s="99"/>
      <c r="H14" s="102">
        <f>F14*G14</f>
        <v>0</v>
      </c>
      <c r="I14" s="103"/>
      <c r="J14" s="101"/>
      <c r="K14" s="98"/>
      <c r="L14" s="98"/>
      <c r="M14" s="98"/>
      <c r="N14" s="98"/>
      <c r="O14" s="98"/>
      <c r="P14" s="98"/>
      <c r="Q14" s="26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</row>
    <row r="15" spans="1:256" s="3" customFormat="1" ht="27" customHeight="1">
      <c r="A15" s="66" t="s">
        <v>51</v>
      </c>
      <c r="B15" s="32"/>
      <c r="C15" s="33"/>
      <c r="D15" s="27" t="s">
        <v>52</v>
      </c>
      <c r="E15" s="27" t="s">
        <v>44</v>
      </c>
      <c r="F15" s="64">
        <f>F13</f>
        <v>1.7000000000000001E-2</v>
      </c>
      <c r="G15" s="99"/>
      <c r="H15" s="102">
        <f>F15*G15</f>
        <v>0</v>
      </c>
      <c r="I15" s="29"/>
      <c r="J15" s="101"/>
      <c r="K15" s="98"/>
      <c r="L15" s="98"/>
      <c r="M15" s="98"/>
      <c r="N15" s="98"/>
      <c r="O15" s="98"/>
      <c r="P15" s="98"/>
      <c r="Q15" s="26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</row>
    <row r="16" spans="1:256" s="3" customFormat="1" ht="67.5" customHeight="1">
      <c r="A16" s="31"/>
      <c r="B16" s="32"/>
      <c r="C16" s="33"/>
      <c r="D16" s="163" t="s">
        <v>145</v>
      </c>
      <c r="E16" s="27"/>
      <c r="G16" s="69"/>
      <c r="H16" s="23"/>
      <c r="I16" s="29"/>
      <c r="J16" s="26"/>
      <c r="K16" s="98"/>
      <c r="L16" s="98"/>
      <c r="M16" s="98"/>
      <c r="N16" s="98"/>
      <c r="O16" s="98"/>
      <c r="P16" s="98"/>
      <c r="Q16" s="26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</row>
    <row r="17" spans="1:256" s="109" customFormat="1" ht="21" customHeight="1">
      <c r="A17" s="104"/>
      <c r="B17" s="105"/>
      <c r="C17" s="105" t="s">
        <v>17</v>
      </c>
      <c r="D17" s="105" t="s">
        <v>18</v>
      </c>
      <c r="E17" s="105"/>
      <c r="F17" s="106"/>
      <c r="G17" s="107"/>
      <c r="H17" s="107">
        <f>H18+H28+H96</f>
        <v>0</v>
      </c>
      <c r="I17" s="108"/>
    </row>
    <row r="18" spans="1:256" s="20" customFormat="1" ht="13.5" customHeight="1">
      <c r="A18" s="118"/>
      <c r="B18" s="119"/>
      <c r="C18" s="70">
        <v>734</v>
      </c>
      <c r="D18" s="70" t="s">
        <v>55</v>
      </c>
      <c r="E18" s="70"/>
      <c r="F18" s="158"/>
      <c r="G18" s="71"/>
      <c r="H18" s="71">
        <f>SUM(H19:H27)</f>
        <v>0</v>
      </c>
      <c r="I18" s="121"/>
      <c r="J18" s="122"/>
      <c r="K18" s="6"/>
      <c r="L18" s="72"/>
      <c r="M18" s="72"/>
      <c r="N18" s="72"/>
      <c r="O18" s="72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</row>
    <row r="19" spans="1:256" s="126" customFormat="1" ht="27" customHeight="1">
      <c r="A19" s="21">
        <v>2</v>
      </c>
      <c r="B19" s="25" t="s">
        <v>56</v>
      </c>
      <c r="C19" s="22" t="s">
        <v>57</v>
      </c>
      <c r="D19" s="22" t="s">
        <v>58</v>
      </c>
      <c r="E19" s="22" t="s">
        <v>24</v>
      </c>
      <c r="F19" s="30">
        <f>SUM(F20)</f>
        <v>1</v>
      </c>
      <c r="G19" s="23"/>
      <c r="H19" s="23">
        <f>F19*G19</f>
        <v>0</v>
      </c>
      <c r="I19" s="123" t="s">
        <v>20</v>
      </c>
      <c r="J19" s="122"/>
      <c r="K19" s="6"/>
      <c r="L19" s="72"/>
      <c r="M19" s="72"/>
      <c r="R19" s="127"/>
      <c r="S19" s="127"/>
    </row>
    <row r="20" spans="1:256" s="126" customFormat="1" ht="27" customHeight="1">
      <c r="A20" s="128"/>
      <c r="B20" s="129"/>
      <c r="C20" s="73"/>
      <c r="D20" s="130" t="s">
        <v>59</v>
      </c>
      <c r="E20" s="73"/>
      <c r="F20" s="111">
        <v>1</v>
      </c>
      <c r="G20" s="75"/>
      <c r="H20" s="75"/>
      <c r="I20" s="29"/>
      <c r="J20" s="124"/>
      <c r="K20" s="125"/>
      <c r="R20" s="127"/>
      <c r="S20" s="127"/>
    </row>
    <row r="21" spans="1:256" s="133" customFormat="1" ht="27" customHeight="1">
      <c r="A21" s="128"/>
      <c r="B21" s="129"/>
      <c r="C21" s="73"/>
      <c r="D21" s="130" t="s">
        <v>60</v>
      </c>
      <c r="E21" s="73"/>
      <c r="F21" s="28"/>
      <c r="G21" s="75"/>
      <c r="H21" s="75"/>
      <c r="I21" s="29"/>
      <c r="J21" s="124"/>
      <c r="K21" s="125"/>
      <c r="L21" s="126"/>
      <c r="M21" s="126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</row>
    <row r="22" spans="1:256" s="133" customFormat="1" ht="27" customHeight="1">
      <c r="A22" s="128"/>
      <c r="B22" s="129"/>
      <c r="C22" s="73"/>
      <c r="D22" s="130" t="s">
        <v>127</v>
      </c>
      <c r="E22" s="73"/>
      <c r="F22" s="28"/>
      <c r="G22" s="75"/>
      <c r="H22" s="75"/>
      <c r="I22" s="29"/>
      <c r="J22" s="131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  <c r="CG22" s="132"/>
      <c r="CH22" s="132"/>
      <c r="CI22" s="132"/>
      <c r="CJ22" s="132"/>
      <c r="CK22" s="132"/>
      <c r="CL22" s="132"/>
      <c r="CM22" s="132"/>
      <c r="CN22" s="132"/>
      <c r="CO22" s="132"/>
      <c r="CP22" s="132"/>
      <c r="CQ22" s="132"/>
      <c r="CR22" s="132"/>
      <c r="CS22" s="132"/>
      <c r="CT22" s="132"/>
      <c r="CU22" s="132"/>
      <c r="CV22" s="132"/>
      <c r="CW22" s="132"/>
      <c r="CX22" s="132"/>
      <c r="CY22" s="132"/>
      <c r="CZ22" s="132"/>
      <c r="DA22" s="132"/>
      <c r="DB22" s="132"/>
      <c r="DC22" s="132"/>
    </row>
    <row r="23" spans="1:256" s="3" customFormat="1" ht="67.5" customHeight="1">
      <c r="A23" s="31"/>
      <c r="B23" s="32"/>
      <c r="C23" s="33"/>
      <c r="D23" s="163" t="s">
        <v>145</v>
      </c>
      <c r="E23" s="27"/>
      <c r="G23" s="69"/>
      <c r="H23" s="23"/>
      <c r="I23" s="29"/>
      <c r="J23" s="134"/>
      <c r="K23" s="132"/>
      <c r="L23" s="132"/>
      <c r="M23" s="132"/>
      <c r="N23" s="98"/>
      <c r="O23" s="98"/>
      <c r="P23" s="98"/>
      <c r="Q23" s="26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  <c r="IS23" s="15"/>
      <c r="IT23" s="15"/>
      <c r="IU23" s="15"/>
      <c r="IV23" s="15"/>
    </row>
    <row r="24" spans="1:256" s="110" customFormat="1" ht="13.5" customHeight="1">
      <c r="A24" s="21">
        <v>3</v>
      </c>
      <c r="B24" s="22">
        <v>731</v>
      </c>
      <c r="C24" s="22">
        <v>998734201</v>
      </c>
      <c r="D24" s="22" t="s">
        <v>128</v>
      </c>
      <c r="E24" s="22" t="s">
        <v>21</v>
      </c>
      <c r="F24" s="30">
        <v>0.27</v>
      </c>
      <c r="G24" s="23"/>
      <c r="H24" s="23">
        <f>F24*G24</f>
        <v>0</v>
      </c>
      <c r="I24" s="24" t="s">
        <v>33</v>
      </c>
      <c r="J24" s="112"/>
      <c r="K24" s="72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</row>
    <row r="25" spans="1:256" s="114" customFormat="1" ht="13.5" customHeight="1">
      <c r="A25" s="21">
        <v>4</v>
      </c>
      <c r="B25" s="22" t="s">
        <v>22</v>
      </c>
      <c r="C25" s="22" t="s">
        <v>34</v>
      </c>
      <c r="D25" s="22" t="s">
        <v>35</v>
      </c>
      <c r="E25" s="22" t="s">
        <v>23</v>
      </c>
      <c r="F25" s="30">
        <f>F26</f>
        <v>1</v>
      </c>
      <c r="G25" s="23"/>
      <c r="H25" s="23">
        <f>F25*G25</f>
        <v>0</v>
      </c>
      <c r="I25" s="24" t="s">
        <v>33</v>
      </c>
      <c r="J25" s="72"/>
      <c r="K25" s="72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  <c r="BM25" s="113"/>
      <c r="BN25" s="113"/>
      <c r="BO25" s="113"/>
      <c r="BP25" s="113"/>
      <c r="BQ25" s="113"/>
      <c r="BR25" s="113"/>
      <c r="BS25" s="113"/>
      <c r="BT25" s="113"/>
      <c r="BU25" s="113"/>
      <c r="BV25" s="113"/>
      <c r="BW25" s="113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113"/>
      <c r="CT25" s="113"/>
      <c r="CU25" s="113"/>
      <c r="CV25" s="113"/>
      <c r="CW25" s="113"/>
      <c r="CX25" s="113"/>
      <c r="CY25" s="113"/>
      <c r="CZ25" s="113"/>
      <c r="DA25" s="113"/>
      <c r="DB25" s="113"/>
      <c r="DC25" s="113"/>
    </row>
    <row r="26" spans="1:256" s="117" customFormat="1" ht="13.5" customHeight="1">
      <c r="A26" s="21"/>
      <c r="B26" s="22"/>
      <c r="C26" s="22"/>
      <c r="D26" s="115" t="s">
        <v>53</v>
      </c>
      <c r="E26" s="22"/>
      <c r="F26" s="74">
        <v>1</v>
      </c>
      <c r="G26" s="23"/>
      <c r="H26" s="23"/>
      <c r="I26" s="24"/>
      <c r="J26" s="72"/>
      <c r="K26" s="72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6"/>
      <c r="CF26" s="116"/>
      <c r="CG26" s="116"/>
      <c r="CH26" s="116"/>
      <c r="CI26" s="116"/>
      <c r="CJ26" s="116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116"/>
      <c r="CY26" s="116"/>
      <c r="CZ26" s="116"/>
      <c r="DA26" s="116"/>
      <c r="DB26" s="116"/>
      <c r="DC26" s="116"/>
    </row>
    <row r="27" spans="1:256" s="117" customFormat="1" ht="27" customHeight="1">
      <c r="A27" s="31"/>
      <c r="B27" s="33"/>
      <c r="C27" s="33"/>
      <c r="D27" s="115" t="s">
        <v>54</v>
      </c>
      <c r="E27" s="33"/>
      <c r="F27" s="116"/>
      <c r="G27" s="69"/>
      <c r="H27" s="23"/>
      <c r="I27" s="24"/>
      <c r="J27" s="72"/>
      <c r="K27" s="72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  <c r="BI27" s="116"/>
      <c r="BJ27" s="116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  <c r="BX27" s="116"/>
      <c r="BY27" s="116"/>
      <c r="BZ27" s="116"/>
      <c r="CA27" s="116"/>
      <c r="CB27" s="116"/>
      <c r="CC27" s="116"/>
      <c r="CD27" s="116"/>
      <c r="CE27" s="116"/>
      <c r="CF27" s="116"/>
      <c r="CG27" s="116"/>
      <c r="CH27" s="116"/>
      <c r="CI27" s="116"/>
      <c r="CJ27" s="116"/>
      <c r="CK27" s="116"/>
      <c r="CL27" s="116"/>
      <c r="CM27" s="116"/>
      <c r="CN27" s="116"/>
      <c r="CO27" s="116"/>
      <c r="CP27" s="116"/>
      <c r="CQ27" s="116"/>
      <c r="CR27" s="116"/>
      <c r="CS27" s="116"/>
      <c r="CT27" s="116"/>
      <c r="CU27" s="116"/>
      <c r="CV27" s="116"/>
      <c r="CW27" s="116"/>
      <c r="CX27" s="116"/>
      <c r="CY27" s="116"/>
      <c r="CZ27" s="116"/>
      <c r="DA27" s="116"/>
      <c r="DB27" s="116"/>
      <c r="DC27" s="116"/>
    </row>
    <row r="28" spans="1:256" s="144" customFormat="1" ht="13.5" customHeight="1">
      <c r="A28" s="135"/>
      <c r="B28" s="136"/>
      <c r="C28" s="137">
        <v>735</v>
      </c>
      <c r="D28" s="137" t="s">
        <v>61</v>
      </c>
      <c r="E28" s="138"/>
      <c r="F28" s="139"/>
      <c r="G28" s="140"/>
      <c r="H28" s="140">
        <f>SUM(H29:H95)</f>
        <v>0</v>
      </c>
      <c r="I28" s="141"/>
      <c r="J28" s="159"/>
      <c r="K28" s="142"/>
      <c r="L28" s="142"/>
      <c r="M28" s="142"/>
      <c r="N28" s="142"/>
      <c r="O28" s="142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</row>
    <row r="29" spans="1:256" s="126" customFormat="1" ht="13.5" customHeight="1">
      <c r="A29" s="21">
        <v>5</v>
      </c>
      <c r="B29" s="25" t="s">
        <v>56</v>
      </c>
      <c r="C29" s="22">
        <v>735111810</v>
      </c>
      <c r="D29" s="22" t="s">
        <v>62</v>
      </c>
      <c r="E29" s="22" t="s">
        <v>63</v>
      </c>
      <c r="F29" s="30">
        <f>SUM(F31:F33)</f>
        <v>124.88400000000001</v>
      </c>
      <c r="G29" s="23"/>
      <c r="H29" s="23">
        <f>F29*G29</f>
        <v>0</v>
      </c>
      <c r="I29" s="123" t="s">
        <v>64</v>
      </c>
      <c r="R29" s="127"/>
      <c r="S29" s="127"/>
    </row>
    <row r="30" spans="1:256" s="126" customFormat="1" ht="13.5" customHeight="1">
      <c r="A30" s="128"/>
      <c r="B30" s="129"/>
      <c r="C30" s="73"/>
      <c r="D30" s="130" t="s">
        <v>65</v>
      </c>
      <c r="E30" s="73"/>
      <c r="F30" s="132"/>
      <c r="G30" s="75"/>
      <c r="H30" s="75"/>
      <c r="I30" s="29"/>
      <c r="R30" s="127"/>
      <c r="S30" s="127"/>
    </row>
    <row r="31" spans="1:256" s="133" customFormat="1" ht="13.5" customHeight="1">
      <c r="A31" s="128"/>
      <c r="B31" s="129"/>
      <c r="C31" s="73"/>
      <c r="D31" s="130" t="s">
        <v>129</v>
      </c>
      <c r="E31" s="73"/>
      <c r="F31" s="28">
        <f>0.327*(12)</f>
        <v>3.9240000000000004</v>
      </c>
      <c r="G31" s="75"/>
      <c r="H31" s="75"/>
      <c r="I31" s="29"/>
      <c r="J31" s="131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</row>
    <row r="32" spans="1:256" s="133" customFormat="1" ht="27" customHeight="1">
      <c r="A32" s="128"/>
      <c r="B32" s="129"/>
      <c r="C32" s="73"/>
      <c r="D32" s="130" t="s">
        <v>130</v>
      </c>
      <c r="E32" s="73"/>
      <c r="F32" s="28">
        <f>0.44*(30+25+25+25+25+30+30+30+30)</f>
        <v>110</v>
      </c>
      <c r="G32" s="75"/>
      <c r="H32" s="75"/>
      <c r="I32" s="29"/>
      <c r="J32" s="131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2"/>
      <c r="BJ32" s="132"/>
      <c r="BK32" s="132"/>
      <c r="BL32" s="132"/>
      <c r="BM32" s="132"/>
      <c r="BN32" s="132"/>
      <c r="BO32" s="132"/>
      <c r="BP32" s="132"/>
      <c r="BQ32" s="132"/>
      <c r="BR32" s="132"/>
      <c r="BS32" s="132"/>
      <c r="BT32" s="132"/>
      <c r="BU32" s="132"/>
      <c r="BV32" s="132"/>
      <c r="BW32" s="132"/>
      <c r="BX32" s="132"/>
      <c r="BY32" s="132"/>
      <c r="BZ32" s="132"/>
      <c r="CA32" s="132"/>
      <c r="CB32" s="132"/>
      <c r="CC32" s="132"/>
      <c r="CD32" s="132"/>
      <c r="CE32" s="132"/>
      <c r="CF32" s="132"/>
      <c r="CG32" s="132"/>
      <c r="CH32" s="132"/>
      <c r="CI32" s="132"/>
      <c r="CJ32" s="132"/>
      <c r="CK32" s="132"/>
      <c r="CL32" s="132"/>
      <c r="CM32" s="132"/>
      <c r="CN32" s="132"/>
      <c r="CO32" s="132"/>
      <c r="CP32" s="132"/>
      <c r="CQ32" s="132"/>
      <c r="CR32" s="132"/>
      <c r="CS32" s="132"/>
      <c r="CT32" s="132"/>
      <c r="CU32" s="132"/>
      <c r="CV32" s="132"/>
      <c r="CW32" s="132"/>
      <c r="CX32" s="132"/>
      <c r="CY32" s="132"/>
      <c r="CZ32" s="132"/>
      <c r="DA32" s="132"/>
      <c r="DB32" s="132"/>
      <c r="DC32" s="132"/>
    </row>
    <row r="33" spans="1:107" s="133" customFormat="1" ht="13.5" customHeight="1">
      <c r="A33" s="128"/>
      <c r="B33" s="129"/>
      <c r="C33" s="73"/>
      <c r="D33" s="130" t="s">
        <v>131</v>
      </c>
      <c r="E33" s="73"/>
      <c r="F33" s="28">
        <f>0.548*(20)</f>
        <v>10.96</v>
      </c>
      <c r="G33" s="75"/>
      <c r="H33" s="75"/>
      <c r="I33" s="29"/>
      <c r="J33" s="131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</row>
    <row r="34" spans="1:107" s="126" customFormat="1" ht="13.5" customHeight="1">
      <c r="A34" s="21">
        <v>6</v>
      </c>
      <c r="B34" s="25" t="s">
        <v>56</v>
      </c>
      <c r="C34" s="22">
        <v>735117110</v>
      </c>
      <c r="D34" s="22" t="s">
        <v>66</v>
      </c>
      <c r="E34" s="22" t="s">
        <v>63</v>
      </c>
      <c r="F34" s="30">
        <f>SUM(F36:F38)</f>
        <v>124.88400000000001</v>
      </c>
      <c r="G34" s="23"/>
      <c r="H34" s="23">
        <f>F34*G34</f>
        <v>0</v>
      </c>
      <c r="I34" s="123" t="s">
        <v>64</v>
      </c>
      <c r="J34" s="145"/>
      <c r="R34" s="127"/>
      <c r="S34" s="127"/>
    </row>
    <row r="35" spans="1:107" s="126" customFormat="1" ht="13.5" customHeight="1">
      <c r="A35" s="128"/>
      <c r="B35" s="129"/>
      <c r="C35" s="73"/>
      <c r="D35" s="130" t="s">
        <v>124</v>
      </c>
      <c r="E35" s="73"/>
      <c r="F35" s="132"/>
      <c r="G35" s="75"/>
      <c r="H35" s="75"/>
      <c r="I35" s="29"/>
      <c r="J35" s="145"/>
      <c r="R35" s="127"/>
      <c r="S35" s="127"/>
    </row>
    <row r="36" spans="1:107" s="133" customFormat="1" ht="13.5" customHeight="1">
      <c r="A36" s="128"/>
      <c r="B36" s="129"/>
      <c r="C36" s="73"/>
      <c r="D36" s="130" t="s">
        <v>129</v>
      </c>
      <c r="E36" s="73"/>
      <c r="F36" s="28">
        <f>0.327*(12)</f>
        <v>3.9240000000000004</v>
      </c>
      <c r="G36" s="75"/>
      <c r="H36" s="75"/>
      <c r="I36" s="29"/>
      <c r="J36" s="131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</row>
    <row r="37" spans="1:107" s="133" customFormat="1" ht="27" customHeight="1">
      <c r="A37" s="128"/>
      <c r="B37" s="129"/>
      <c r="C37" s="73"/>
      <c r="D37" s="130" t="s">
        <v>130</v>
      </c>
      <c r="E37" s="73"/>
      <c r="F37" s="28">
        <f>0.44*(30+25+25+25+25+30+30+30+30)</f>
        <v>110</v>
      </c>
      <c r="G37" s="75"/>
      <c r="H37" s="75"/>
      <c r="I37" s="29"/>
      <c r="J37" s="131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</row>
    <row r="38" spans="1:107" s="133" customFormat="1" ht="13.5" customHeight="1">
      <c r="A38" s="128"/>
      <c r="B38" s="129"/>
      <c r="C38" s="73"/>
      <c r="D38" s="130" t="s">
        <v>131</v>
      </c>
      <c r="E38" s="73"/>
      <c r="F38" s="28">
        <f>0.548*(20)</f>
        <v>10.96</v>
      </c>
      <c r="G38" s="75"/>
      <c r="H38" s="75"/>
      <c r="I38" s="29"/>
      <c r="J38" s="131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</row>
    <row r="39" spans="1:107" s="126" customFormat="1" ht="13.5" customHeight="1">
      <c r="A39" s="21">
        <v>7</v>
      </c>
      <c r="B39" s="25" t="s">
        <v>56</v>
      </c>
      <c r="C39" s="22">
        <v>735118110</v>
      </c>
      <c r="D39" s="22" t="s">
        <v>67</v>
      </c>
      <c r="E39" s="22" t="s">
        <v>63</v>
      </c>
      <c r="F39" s="30">
        <f>SUM(F41:F43)</f>
        <v>124.88400000000001</v>
      </c>
      <c r="G39" s="23"/>
      <c r="H39" s="23">
        <f>F39*G39</f>
        <v>0</v>
      </c>
      <c r="I39" s="123" t="s">
        <v>64</v>
      </c>
      <c r="R39" s="127"/>
      <c r="S39" s="127"/>
    </row>
    <row r="40" spans="1:107" s="126" customFormat="1" ht="13.5" customHeight="1">
      <c r="A40" s="128"/>
      <c r="B40" s="129"/>
      <c r="C40" s="73"/>
      <c r="D40" s="130" t="s">
        <v>68</v>
      </c>
      <c r="E40" s="73"/>
      <c r="F40" s="132"/>
      <c r="G40" s="75"/>
      <c r="H40" s="75"/>
      <c r="I40" s="29"/>
      <c r="R40" s="127"/>
      <c r="S40" s="127"/>
    </row>
    <row r="41" spans="1:107" s="133" customFormat="1" ht="13.5" customHeight="1">
      <c r="A41" s="128"/>
      <c r="B41" s="129"/>
      <c r="C41" s="73"/>
      <c r="D41" s="130" t="s">
        <v>129</v>
      </c>
      <c r="E41" s="73"/>
      <c r="F41" s="28">
        <f>0.327*(12)</f>
        <v>3.9240000000000004</v>
      </c>
      <c r="G41" s="75"/>
      <c r="H41" s="75"/>
      <c r="I41" s="29"/>
      <c r="J41" s="131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  <c r="BI41" s="132"/>
      <c r="BJ41" s="132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</row>
    <row r="42" spans="1:107" s="133" customFormat="1" ht="27" customHeight="1">
      <c r="A42" s="128"/>
      <c r="B42" s="129"/>
      <c r="C42" s="73"/>
      <c r="D42" s="130" t="s">
        <v>130</v>
      </c>
      <c r="E42" s="73"/>
      <c r="F42" s="28">
        <f>0.44*(30+25+25+25+25+30+30+30+30)</f>
        <v>110</v>
      </c>
      <c r="G42" s="75"/>
      <c r="H42" s="75"/>
      <c r="I42" s="29"/>
      <c r="J42" s="131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  <c r="BI42" s="132"/>
      <c r="BJ42" s="132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</row>
    <row r="43" spans="1:107" s="133" customFormat="1" ht="13.5" customHeight="1">
      <c r="A43" s="128"/>
      <c r="B43" s="129"/>
      <c r="C43" s="73"/>
      <c r="D43" s="130" t="s">
        <v>131</v>
      </c>
      <c r="E43" s="73"/>
      <c r="F43" s="28">
        <f>0.548*(20)</f>
        <v>10.96</v>
      </c>
      <c r="G43" s="75"/>
      <c r="H43" s="75"/>
      <c r="I43" s="29"/>
      <c r="J43" s="131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  <c r="BS43" s="132"/>
      <c r="BT43" s="132"/>
      <c r="BU43" s="132"/>
      <c r="BV43" s="132"/>
      <c r="BW43" s="132"/>
      <c r="BX43" s="132"/>
      <c r="BY43" s="132"/>
      <c r="BZ43" s="132"/>
      <c r="CA43" s="132"/>
      <c r="CB43" s="132"/>
      <c r="CC43" s="132"/>
      <c r="CD43" s="132"/>
      <c r="CE43" s="132"/>
      <c r="CF43" s="132"/>
      <c r="CG43" s="132"/>
      <c r="CH43" s="132"/>
      <c r="CI43" s="132"/>
      <c r="CJ43" s="132"/>
      <c r="CK43" s="132"/>
      <c r="CL43" s="132"/>
      <c r="CM43" s="132"/>
      <c r="CN43" s="132"/>
      <c r="CO43" s="132"/>
      <c r="CP43" s="132"/>
      <c r="CQ43" s="132"/>
      <c r="CR43" s="132"/>
      <c r="CS43" s="132"/>
      <c r="CT43" s="132"/>
      <c r="CU43" s="132"/>
      <c r="CV43" s="132"/>
      <c r="CW43" s="132"/>
      <c r="CX43" s="132"/>
      <c r="CY43" s="132"/>
      <c r="CZ43" s="132"/>
      <c r="DA43" s="132"/>
      <c r="DB43" s="132"/>
      <c r="DC43" s="132"/>
    </row>
    <row r="44" spans="1:107" s="126" customFormat="1" ht="13.5" customHeight="1">
      <c r="A44" s="21">
        <v>8</v>
      </c>
      <c r="B44" s="25" t="s">
        <v>56</v>
      </c>
      <c r="C44" s="22">
        <v>735119140</v>
      </c>
      <c r="D44" s="22" t="s">
        <v>69</v>
      </c>
      <c r="E44" s="22" t="s">
        <v>63</v>
      </c>
      <c r="F44" s="30">
        <f>SUM(F46:F48)</f>
        <v>124.88400000000001</v>
      </c>
      <c r="G44" s="23"/>
      <c r="H44" s="23">
        <f>F44*G44</f>
        <v>0</v>
      </c>
      <c r="I44" s="123" t="s">
        <v>64</v>
      </c>
      <c r="J44" s="124"/>
      <c r="R44" s="127"/>
      <c r="S44" s="127"/>
    </row>
    <row r="45" spans="1:107" s="126" customFormat="1" ht="13.5" customHeight="1">
      <c r="A45" s="128"/>
      <c r="B45" s="129"/>
      <c r="C45" s="73"/>
      <c r="D45" s="130" t="s">
        <v>70</v>
      </c>
      <c r="E45" s="73"/>
      <c r="F45" s="132"/>
      <c r="G45" s="75"/>
      <c r="H45" s="75"/>
      <c r="I45" s="29"/>
      <c r="R45" s="127"/>
      <c r="S45" s="127"/>
    </row>
    <row r="46" spans="1:107" s="133" customFormat="1" ht="13.5" customHeight="1">
      <c r="A46" s="128"/>
      <c r="B46" s="129"/>
      <c r="C46" s="73"/>
      <c r="D46" s="130" t="s">
        <v>129</v>
      </c>
      <c r="E46" s="73"/>
      <c r="F46" s="28">
        <f>0.327*(12)</f>
        <v>3.9240000000000004</v>
      </c>
      <c r="G46" s="75"/>
      <c r="H46" s="75"/>
      <c r="I46" s="29"/>
      <c r="J46" s="131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  <c r="BI46" s="132"/>
      <c r="BJ46" s="132"/>
      <c r="BK46" s="132"/>
      <c r="BL46" s="132"/>
      <c r="BM46" s="132"/>
      <c r="BN46" s="132"/>
      <c r="BO46" s="132"/>
      <c r="BP46" s="132"/>
      <c r="BQ46" s="132"/>
      <c r="BR46" s="132"/>
      <c r="BS46" s="132"/>
      <c r="BT46" s="132"/>
      <c r="BU46" s="132"/>
      <c r="BV46" s="132"/>
      <c r="BW46" s="132"/>
      <c r="BX46" s="132"/>
      <c r="BY46" s="132"/>
      <c r="BZ46" s="132"/>
      <c r="CA46" s="132"/>
      <c r="CB46" s="132"/>
      <c r="CC46" s="132"/>
      <c r="CD46" s="132"/>
      <c r="CE46" s="132"/>
      <c r="CF46" s="132"/>
      <c r="CG46" s="132"/>
      <c r="CH46" s="132"/>
      <c r="CI46" s="132"/>
      <c r="CJ46" s="132"/>
      <c r="CK46" s="132"/>
      <c r="CL46" s="132"/>
      <c r="CM46" s="132"/>
      <c r="CN46" s="132"/>
      <c r="CO46" s="132"/>
      <c r="CP46" s="132"/>
      <c r="CQ46" s="132"/>
      <c r="CR46" s="132"/>
      <c r="CS46" s="132"/>
      <c r="CT46" s="132"/>
      <c r="CU46" s="132"/>
      <c r="CV46" s="132"/>
      <c r="CW46" s="132"/>
      <c r="CX46" s="132"/>
      <c r="CY46" s="132"/>
      <c r="CZ46" s="132"/>
      <c r="DA46" s="132"/>
      <c r="DB46" s="132"/>
      <c r="DC46" s="132"/>
    </row>
    <row r="47" spans="1:107" s="133" customFormat="1" ht="27" customHeight="1">
      <c r="A47" s="128"/>
      <c r="B47" s="129"/>
      <c r="C47" s="73"/>
      <c r="D47" s="130" t="s">
        <v>130</v>
      </c>
      <c r="E47" s="73"/>
      <c r="F47" s="28">
        <f>0.44*(30+25+25+25+25+30+30+30+30)</f>
        <v>110</v>
      </c>
      <c r="G47" s="75"/>
      <c r="H47" s="75"/>
      <c r="I47" s="29"/>
      <c r="J47" s="131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  <c r="BI47" s="132"/>
      <c r="BJ47" s="132"/>
      <c r="BK47" s="132"/>
      <c r="BL47" s="132"/>
      <c r="BM47" s="132"/>
      <c r="BN47" s="132"/>
      <c r="BO47" s="132"/>
      <c r="BP47" s="132"/>
      <c r="BQ47" s="132"/>
      <c r="BR47" s="132"/>
      <c r="BS47" s="132"/>
      <c r="BT47" s="132"/>
      <c r="BU47" s="132"/>
      <c r="BV47" s="132"/>
      <c r="BW47" s="132"/>
      <c r="BX47" s="132"/>
      <c r="BY47" s="132"/>
      <c r="BZ47" s="132"/>
      <c r="CA47" s="132"/>
      <c r="CB47" s="132"/>
      <c r="CC47" s="132"/>
      <c r="CD47" s="132"/>
      <c r="CE47" s="132"/>
      <c r="CF47" s="132"/>
      <c r="CG47" s="132"/>
      <c r="CH47" s="132"/>
      <c r="CI47" s="132"/>
      <c r="CJ47" s="132"/>
      <c r="CK47" s="132"/>
      <c r="CL47" s="132"/>
      <c r="CM47" s="132"/>
      <c r="CN47" s="132"/>
      <c r="CO47" s="132"/>
      <c r="CP47" s="132"/>
      <c r="CQ47" s="132"/>
      <c r="CR47" s="132"/>
      <c r="CS47" s="132"/>
      <c r="CT47" s="132"/>
      <c r="CU47" s="132"/>
      <c r="CV47" s="132"/>
      <c r="CW47" s="132"/>
      <c r="CX47" s="132"/>
      <c r="CY47" s="132"/>
      <c r="CZ47" s="132"/>
      <c r="DA47" s="132"/>
      <c r="DB47" s="132"/>
      <c r="DC47" s="132"/>
    </row>
    <row r="48" spans="1:107" s="133" customFormat="1" ht="13.5" customHeight="1">
      <c r="A48" s="128"/>
      <c r="B48" s="129"/>
      <c r="C48" s="73"/>
      <c r="D48" s="130" t="s">
        <v>131</v>
      </c>
      <c r="E48" s="73"/>
      <c r="F48" s="28">
        <f>0.548*(20)</f>
        <v>10.96</v>
      </c>
      <c r="G48" s="75"/>
      <c r="H48" s="75"/>
      <c r="I48" s="29"/>
      <c r="J48" s="131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2"/>
      <c r="BL48" s="132"/>
      <c r="BM48" s="132"/>
      <c r="BN48" s="132"/>
      <c r="BO48" s="132"/>
      <c r="BP48" s="132"/>
      <c r="BQ48" s="132"/>
      <c r="BR48" s="132"/>
      <c r="BS48" s="132"/>
      <c r="BT48" s="132"/>
      <c r="BU48" s="132"/>
      <c r="BV48" s="132"/>
      <c r="BW48" s="132"/>
      <c r="BX48" s="132"/>
      <c r="BY48" s="132"/>
      <c r="BZ48" s="132"/>
      <c r="CA48" s="132"/>
      <c r="CB48" s="132"/>
      <c r="CC48" s="132"/>
      <c r="CD48" s="132"/>
      <c r="CE48" s="132"/>
      <c r="CF48" s="132"/>
      <c r="CG48" s="132"/>
      <c r="CH48" s="132"/>
      <c r="CI48" s="132"/>
      <c r="CJ48" s="132"/>
      <c r="CK48" s="132"/>
      <c r="CL48" s="132"/>
      <c r="CM48" s="132"/>
      <c r="CN48" s="132"/>
      <c r="CO48" s="132"/>
      <c r="CP48" s="132"/>
      <c r="CQ48" s="132"/>
      <c r="CR48" s="132"/>
      <c r="CS48" s="132"/>
      <c r="CT48" s="132"/>
      <c r="CU48" s="132"/>
      <c r="CV48" s="132"/>
      <c r="CW48" s="132"/>
      <c r="CX48" s="132"/>
      <c r="CY48" s="132"/>
      <c r="CZ48" s="132"/>
      <c r="DA48" s="132"/>
      <c r="DB48" s="132"/>
      <c r="DC48" s="132"/>
    </row>
    <row r="49" spans="1:107" s="126" customFormat="1" ht="13.5" customHeight="1">
      <c r="A49" s="21">
        <v>9</v>
      </c>
      <c r="B49" s="25" t="s">
        <v>56</v>
      </c>
      <c r="C49" s="22">
        <v>735191902</v>
      </c>
      <c r="D49" s="22" t="s">
        <v>71</v>
      </c>
      <c r="E49" s="22" t="s">
        <v>63</v>
      </c>
      <c r="F49" s="30">
        <f>SUM(F51:F53)</f>
        <v>124.88400000000001</v>
      </c>
      <c r="G49" s="23"/>
      <c r="H49" s="23">
        <f>F49*G49</f>
        <v>0</v>
      </c>
      <c r="I49" s="123" t="s">
        <v>64</v>
      </c>
      <c r="J49" s="124"/>
      <c r="R49" s="127"/>
      <c r="S49" s="127"/>
    </row>
    <row r="50" spans="1:107" s="126" customFormat="1" ht="13.5" customHeight="1">
      <c r="A50" s="128"/>
      <c r="B50" s="129"/>
      <c r="C50" s="73"/>
      <c r="D50" s="130" t="s">
        <v>72</v>
      </c>
      <c r="E50" s="73"/>
      <c r="F50" s="132"/>
      <c r="G50" s="75"/>
      <c r="H50" s="75"/>
      <c r="I50" s="29"/>
      <c r="R50" s="127"/>
      <c r="S50" s="127"/>
    </row>
    <row r="51" spans="1:107" s="133" customFormat="1" ht="13.5" customHeight="1">
      <c r="A51" s="128"/>
      <c r="B51" s="129"/>
      <c r="C51" s="73"/>
      <c r="D51" s="130" t="s">
        <v>129</v>
      </c>
      <c r="E51" s="73"/>
      <c r="F51" s="28">
        <f>0.327*(12)</f>
        <v>3.9240000000000004</v>
      </c>
      <c r="G51" s="75"/>
      <c r="H51" s="75"/>
      <c r="I51" s="29"/>
      <c r="J51" s="131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2"/>
      <c r="BQ51" s="132"/>
      <c r="BR51" s="132"/>
      <c r="BS51" s="132"/>
      <c r="BT51" s="132"/>
      <c r="BU51" s="132"/>
      <c r="BV51" s="132"/>
      <c r="BW51" s="132"/>
      <c r="BX51" s="132"/>
      <c r="BY51" s="132"/>
      <c r="BZ51" s="132"/>
      <c r="CA51" s="132"/>
      <c r="CB51" s="132"/>
      <c r="CC51" s="132"/>
      <c r="CD51" s="132"/>
      <c r="CE51" s="132"/>
      <c r="CF51" s="132"/>
      <c r="CG51" s="132"/>
      <c r="CH51" s="132"/>
      <c r="CI51" s="132"/>
      <c r="CJ51" s="132"/>
      <c r="CK51" s="132"/>
      <c r="CL51" s="132"/>
      <c r="CM51" s="132"/>
      <c r="CN51" s="132"/>
      <c r="CO51" s="132"/>
      <c r="CP51" s="132"/>
      <c r="CQ51" s="132"/>
      <c r="CR51" s="132"/>
      <c r="CS51" s="132"/>
      <c r="CT51" s="132"/>
      <c r="CU51" s="132"/>
      <c r="CV51" s="132"/>
      <c r="CW51" s="132"/>
      <c r="CX51" s="132"/>
      <c r="CY51" s="132"/>
      <c r="CZ51" s="132"/>
      <c r="DA51" s="132"/>
      <c r="DB51" s="132"/>
      <c r="DC51" s="132"/>
    </row>
    <row r="52" spans="1:107" s="133" customFormat="1" ht="27" customHeight="1">
      <c r="A52" s="128"/>
      <c r="B52" s="129"/>
      <c r="C52" s="73"/>
      <c r="D52" s="130" t="s">
        <v>130</v>
      </c>
      <c r="E52" s="73"/>
      <c r="F52" s="28">
        <f>0.44*(30+25+25+25+25+30+30+30+30)</f>
        <v>110</v>
      </c>
      <c r="G52" s="75"/>
      <c r="H52" s="75"/>
      <c r="I52" s="29"/>
      <c r="J52" s="131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  <c r="BI52" s="132"/>
      <c r="BJ52" s="132"/>
      <c r="BK52" s="132"/>
      <c r="BL52" s="132"/>
      <c r="BM52" s="132"/>
      <c r="BN52" s="132"/>
      <c r="BO52" s="132"/>
      <c r="BP52" s="132"/>
      <c r="BQ52" s="132"/>
      <c r="BR52" s="132"/>
      <c r="BS52" s="132"/>
      <c r="BT52" s="132"/>
      <c r="BU52" s="132"/>
      <c r="BV52" s="132"/>
      <c r="BW52" s="132"/>
      <c r="BX52" s="132"/>
      <c r="BY52" s="132"/>
      <c r="BZ52" s="132"/>
      <c r="CA52" s="132"/>
      <c r="CB52" s="132"/>
      <c r="CC52" s="132"/>
      <c r="CD52" s="132"/>
      <c r="CE52" s="132"/>
      <c r="CF52" s="132"/>
      <c r="CG52" s="132"/>
      <c r="CH52" s="132"/>
      <c r="CI52" s="132"/>
      <c r="CJ52" s="132"/>
      <c r="CK52" s="132"/>
      <c r="CL52" s="132"/>
      <c r="CM52" s="132"/>
      <c r="CN52" s="132"/>
      <c r="CO52" s="132"/>
      <c r="CP52" s="132"/>
      <c r="CQ52" s="132"/>
      <c r="CR52" s="132"/>
      <c r="CS52" s="132"/>
      <c r="CT52" s="132"/>
      <c r="CU52" s="132"/>
      <c r="CV52" s="132"/>
      <c r="CW52" s="132"/>
      <c r="CX52" s="132"/>
      <c r="CY52" s="132"/>
      <c r="CZ52" s="132"/>
      <c r="DA52" s="132"/>
      <c r="DB52" s="132"/>
      <c r="DC52" s="132"/>
    </row>
    <row r="53" spans="1:107" s="133" customFormat="1" ht="13.5" customHeight="1">
      <c r="A53" s="128"/>
      <c r="B53" s="129"/>
      <c r="C53" s="73"/>
      <c r="D53" s="130" t="s">
        <v>131</v>
      </c>
      <c r="E53" s="73"/>
      <c r="F53" s="28">
        <f>0.548*(20)</f>
        <v>10.96</v>
      </c>
      <c r="G53" s="75"/>
      <c r="H53" s="75"/>
      <c r="I53" s="29"/>
      <c r="J53" s="131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2"/>
      <c r="BK53" s="132"/>
      <c r="BL53" s="132"/>
      <c r="BM53" s="132"/>
      <c r="BN53" s="132"/>
      <c r="BO53" s="132"/>
      <c r="BP53" s="132"/>
      <c r="BQ53" s="132"/>
      <c r="BR53" s="132"/>
      <c r="BS53" s="132"/>
      <c r="BT53" s="132"/>
      <c r="BU53" s="132"/>
      <c r="BV53" s="132"/>
      <c r="BW53" s="132"/>
      <c r="BX53" s="132"/>
      <c r="BY53" s="132"/>
      <c r="BZ53" s="132"/>
      <c r="CA53" s="132"/>
      <c r="CB53" s="132"/>
      <c r="CC53" s="132"/>
      <c r="CD53" s="132"/>
      <c r="CE53" s="132"/>
      <c r="CF53" s="132"/>
      <c r="CG53" s="132"/>
      <c r="CH53" s="132"/>
      <c r="CI53" s="132"/>
      <c r="CJ53" s="132"/>
      <c r="CK53" s="132"/>
      <c r="CL53" s="132"/>
      <c r="CM53" s="132"/>
      <c r="CN53" s="132"/>
      <c r="CO53" s="132"/>
      <c r="CP53" s="132"/>
      <c r="CQ53" s="132"/>
      <c r="CR53" s="132"/>
      <c r="CS53" s="132"/>
      <c r="CT53" s="132"/>
      <c r="CU53" s="132"/>
      <c r="CV53" s="132"/>
      <c r="CW53" s="132"/>
      <c r="CX53" s="132"/>
      <c r="CY53" s="132"/>
      <c r="CZ53" s="132"/>
      <c r="DA53" s="132"/>
      <c r="DB53" s="132"/>
      <c r="DC53" s="132"/>
    </row>
    <row r="54" spans="1:107" s="126" customFormat="1" ht="13.5" customHeight="1">
      <c r="A54" s="21">
        <v>10</v>
      </c>
      <c r="B54" s="25" t="s">
        <v>56</v>
      </c>
      <c r="C54" s="22">
        <v>735191904</v>
      </c>
      <c r="D54" s="22" t="s">
        <v>73</v>
      </c>
      <c r="E54" s="22" t="s">
        <v>63</v>
      </c>
      <c r="F54" s="30">
        <f>SUM(F56:F58)</f>
        <v>124.88400000000001</v>
      </c>
      <c r="G54" s="23"/>
      <c r="H54" s="23">
        <f>F54*G54</f>
        <v>0</v>
      </c>
      <c r="I54" s="123" t="s">
        <v>64</v>
      </c>
      <c r="J54" s="124"/>
      <c r="R54" s="127"/>
      <c r="S54" s="127"/>
    </row>
    <row r="55" spans="1:107" s="126" customFormat="1" ht="13.5" customHeight="1">
      <c r="A55" s="128"/>
      <c r="B55" s="129"/>
      <c r="C55" s="73"/>
      <c r="D55" s="130" t="s">
        <v>74</v>
      </c>
      <c r="E55" s="73"/>
      <c r="F55" s="132"/>
      <c r="G55" s="75"/>
      <c r="H55" s="75"/>
      <c r="I55" s="29"/>
      <c r="R55" s="127"/>
      <c r="S55" s="127"/>
    </row>
    <row r="56" spans="1:107" s="133" customFormat="1" ht="13.5" customHeight="1">
      <c r="A56" s="128"/>
      <c r="B56" s="129"/>
      <c r="C56" s="73"/>
      <c r="D56" s="130" t="s">
        <v>129</v>
      </c>
      <c r="E56" s="73"/>
      <c r="F56" s="28">
        <f>0.327*(12)</f>
        <v>3.9240000000000004</v>
      </c>
      <c r="G56" s="75"/>
      <c r="H56" s="75"/>
      <c r="I56" s="29"/>
      <c r="J56" s="131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2"/>
      <c r="BJ56" s="132"/>
      <c r="BK56" s="132"/>
      <c r="BL56" s="132"/>
      <c r="BM56" s="132"/>
      <c r="BN56" s="132"/>
      <c r="BO56" s="132"/>
      <c r="BP56" s="132"/>
      <c r="BQ56" s="132"/>
      <c r="BR56" s="132"/>
      <c r="BS56" s="132"/>
      <c r="BT56" s="132"/>
      <c r="BU56" s="132"/>
      <c r="BV56" s="132"/>
      <c r="BW56" s="132"/>
      <c r="BX56" s="132"/>
      <c r="BY56" s="132"/>
      <c r="BZ56" s="132"/>
      <c r="CA56" s="132"/>
      <c r="CB56" s="132"/>
      <c r="CC56" s="132"/>
      <c r="CD56" s="132"/>
      <c r="CE56" s="132"/>
      <c r="CF56" s="132"/>
      <c r="CG56" s="132"/>
      <c r="CH56" s="132"/>
      <c r="CI56" s="132"/>
      <c r="CJ56" s="132"/>
      <c r="CK56" s="132"/>
      <c r="CL56" s="132"/>
      <c r="CM56" s="132"/>
      <c r="CN56" s="132"/>
      <c r="CO56" s="132"/>
      <c r="CP56" s="132"/>
      <c r="CQ56" s="132"/>
      <c r="CR56" s="132"/>
      <c r="CS56" s="132"/>
      <c r="CT56" s="132"/>
      <c r="CU56" s="132"/>
      <c r="CV56" s="132"/>
      <c r="CW56" s="132"/>
      <c r="CX56" s="132"/>
      <c r="CY56" s="132"/>
      <c r="CZ56" s="132"/>
      <c r="DA56" s="132"/>
      <c r="DB56" s="132"/>
      <c r="DC56" s="132"/>
    </row>
    <row r="57" spans="1:107" s="133" customFormat="1" ht="27" customHeight="1">
      <c r="A57" s="128"/>
      <c r="B57" s="129"/>
      <c r="C57" s="73"/>
      <c r="D57" s="130" t="s">
        <v>130</v>
      </c>
      <c r="E57" s="73"/>
      <c r="F57" s="28">
        <f>0.44*(30+25+25+25+25+30+30+30+30)</f>
        <v>110</v>
      </c>
      <c r="G57" s="75"/>
      <c r="H57" s="75"/>
      <c r="I57" s="29"/>
      <c r="J57" s="131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2"/>
      <c r="BP57" s="132"/>
      <c r="BQ57" s="132"/>
      <c r="BR57" s="132"/>
      <c r="BS57" s="132"/>
      <c r="BT57" s="132"/>
      <c r="BU57" s="132"/>
      <c r="BV57" s="132"/>
      <c r="BW57" s="132"/>
      <c r="BX57" s="132"/>
      <c r="BY57" s="132"/>
      <c r="BZ57" s="132"/>
      <c r="CA57" s="132"/>
      <c r="CB57" s="132"/>
      <c r="CC57" s="132"/>
      <c r="CD57" s="132"/>
      <c r="CE57" s="132"/>
      <c r="CF57" s="132"/>
      <c r="CG57" s="132"/>
      <c r="CH57" s="132"/>
      <c r="CI57" s="132"/>
      <c r="CJ57" s="132"/>
      <c r="CK57" s="132"/>
      <c r="CL57" s="132"/>
      <c r="CM57" s="132"/>
      <c r="CN57" s="132"/>
      <c r="CO57" s="132"/>
      <c r="CP57" s="132"/>
      <c r="CQ57" s="132"/>
      <c r="CR57" s="132"/>
      <c r="CS57" s="132"/>
      <c r="CT57" s="132"/>
      <c r="CU57" s="132"/>
      <c r="CV57" s="132"/>
      <c r="CW57" s="132"/>
      <c r="CX57" s="132"/>
      <c r="CY57" s="132"/>
      <c r="CZ57" s="132"/>
      <c r="DA57" s="132"/>
      <c r="DB57" s="132"/>
      <c r="DC57" s="132"/>
    </row>
    <row r="58" spans="1:107" s="133" customFormat="1" ht="13.5" customHeight="1">
      <c r="A58" s="128"/>
      <c r="B58" s="129"/>
      <c r="C58" s="73"/>
      <c r="D58" s="130" t="s">
        <v>131</v>
      </c>
      <c r="E58" s="73"/>
      <c r="F58" s="28">
        <f>0.548*(20)</f>
        <v>10.96</v>
      </c>
      <c r="G58" s="75"/>
      <c r="H58" s="75"/>
      <c r="I58" s="29"/>
      <c r="J58" s="131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  <c r="BI58" s="132"/>
      <c r="BJ58" s="132"/>
      <c r="BK58" s="132"/>
      <c r="BL58" s="132"/>
      <c r="BM58" s="132"/>
      <c r="BN58" s="132"/>
      <c r="BO58" s="132"/>
      <c r="BP58" s="132"/>
      <c r="BQ58" s="132"/>
      <c r="BR58" s="132"/>
      <c r="BS58" s="132"/>
      <c r="BT58" s="132"/>
      <c r="BU58" s="132"/>
      <c r="BV58" s="132"/>
      <c r="BW58" s="132"/>
      <c r="BX58" s="132"/>
      <c r="BY58" s="132"/>
      <c r="BZ58" s="132"/>
      <c r="CA58" s="132"/>
      <c r="CB58" s="132"/>
      <c r="CC58" s="132"/>
      <c r="CD58" s="132"/>
      <c r="CE58" s="132"/>
      <c r="CF58" s="132"/>
      <c r="CG58" s="132"/>
      <c r="CH58" s="132"/>
      <c r="CI58" s="132"/>
      <c r="CJ58" s="132"/>
      <c r="CK58" s="132"/>
      <c r="CL58" s="132"/>
      <c r="CM58" s="132"/>
      <c r="CN58" s="132"/>
      <c r="CO58" s="132"/>
      <c r="CP58" s="132"/>
      <c r="CQ58" s="132"/>
      <c r="CR58" s="132"/>
      <c r="CS58" s="132"/>
      <c r="CT58" s="132"/>
      <c r="CU58" s="132"/>
      <c r="CV58" s="132"/>
      <c r="CW58" s="132"/>
      <c r="CX58" s="132"/>
      <c r="CY58" s="132"/>
      <c r="CZ58" s="132"/>
      <c r="DA58" s="132"/>
      <c r="DB58" s="132"/>
      <c r="DC58" s="132"/>
    </row>
    <row r="59" spans="1:107" s="126" customFormat="1" ht="13.5" customHeight="1">
      <c r="A59" s="21">
        <v>11</v>
      </c>
      <c r="B59" s="25" t="s">
        <v>56</v>
      </c>
      <c r="C59" s="22">
        <v>735191905</v>
      </c>
      <c r="D59" s="22" t="s">
        <v>75</v>
      </c>
      <c r="E59" s="22" t="s">
        <v>19</v>
      </c>
      <c r="F59" s="30">
        <f>SUM(F61:F63)</f>
        <v>11</v>
      </c>
      <c r="G59" s="23"/>
      <c r="H59" s="23">
        <f>F59*G59</f>
        <v>0</v>
      </c>
      <c r="I59" s="123" t="s">
        <v>64</v>
      </c>
      <c r="J59" s="124"/>
      <c r="R59" s="127"/>
      <c r="S59" s="127"/>
    </row>
    <row r="60" spans="1:107" s="126" customFormat="1" ht="13.5" customHeight="1">
      <c r="A60" s="128"/>
      <c r="B60" s="129"/>
      <c r="C60" s="73"/>
      <c r="D60" s="130" t="s">
        <v>76</v>
      </c>
      <c r="E60" s="73"/>
      <c r="F60" s="132"/>
      <c r="G60" s="75"/>
      <c r="H60" s="75"/>
      <c r="I60" s="29"/>
      <c r="R60" s="127"/>
      <c r="S60" s="127"/>
    </row>
    <row r="61" spans="1:107" s="133" customFormat="1" ht="13.5" customHeight="1">
      <c r="A61" s="128"/>
      <c r="B61" s="129"/>
      <c r="C61" s="73"/>
      <c r="D61" s="130" t="s">
        <v>132</v>
      </c>
      <c r="E61" s="73"/>
      <c r="F61" s="28">
        <v>1</v>
      </c>
      <c r="G61" s="75"/>
      <c r="H61" s="75"/>
      <c r="I61" s="29"/>
      <c r="J61" s="131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  <c r="BI61" s="132"/>
      <c r="BJ61" s="132"/>
      <c r="BK61" s="132"/>
      <c r="BL61" s="132"/>
      <c r="BM61" s="132"/>
      <c r="BN61" s="132"/>
      <c r="BO61" s="132"/>
      <c r="BP61" s="132"/>
      <c r="BQ61" s="132"/>
      <c r="BR61" s="132"/>
      <c r="BS61" s="132"/>
      <c r="BT61" s="132"/>
      <c r="BU61" s="132"/>
      <c r="BV61" s="132"/>
      <c r="BW61" s="132"/>
      <c r="BX61" s="132"/>
      <c r="BY61" s="132"/>
      <c r="BZ61" s="132"/>
      <c r="CA61" s="132"/>
      <c r="CB61" s="132"/>
      <c r="CC61" s="132"/>
      <c r="CD61" s="132"/>
      <c r="CE61" s="132"/>
      <c r="CF61" s="132"/>
      <c r="CG61" s="132"/>
      <c r="CH61" s="132"/>
      <c r="CI61" s="132"/>
      <c r="CJ61" s="132"/>
      <c r="CK61" s="132"/>
      <c r="CL61" s="132"/>
      <c r="CM61" s="132"/>
      <c r="CN61" s="132"/>
      <c r="CO61" s="132"/>
      <c r="CP61" s="132"/>
      <c r="CQ61" s="132"/>
      <c r="CR61" s="132"/>
      <c r="CS61" s="132"/>
      <c r="CT61" s="132"/>
      <c r="CU61" s="132"/>
      <c r="CV61" s="132"/>
      <c r="CW61" s="132"/>
      <c r="CX61" s="132"/>
      <c r="CY61" s="132"/>
      <c r="CZ61" s="132"/>
      <c r="DA61" s="132"/>
      <c r="DB61" s="132"/>
      <c r="DC61" s="132"/>
    </row>
    <row r="62" spans="1:107" s="133" customFormat="1" ht="13.5" customHeight="1">
      <c r="A62" s="128"/>
      <c r="B62" s="129"/>
      <c r="C62" s="73"/>
      <c r="D62" s="130" t="s">
        <v>133</v>
      </c>
      <c r="E62" s="73"/>
      <c r="F62" s="28">
        <v>9</v>
      </c>
      <c r="G62" s="75"/>
      <c r="H62" s="75"/>
      <c r="I62" s="29"/>
      <c r="J62" s="131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  <c r="BI62" s="132"/>
      <c r="BJ62" s="132"/>
      <c r="BK62" s="132"/>
      <c r="BL62" s="132"/>
      <c r="BM62" s="132"/>
      <c r="BN62" s="132"/>
      <c r="BO62" s="132"/>
      <c r="BP62" s="132"/>
      <c r="BQ62" s="132"/>
      <c r="BR62" s="132"/>
      <c r="BS62" s="132"/>
      <c r="BT62" s="132"/>
      <c r="BU62" s="132"/>
      <c r="BV62" s="132"/>
      <c r="BW62" s="132"/>
      <c r="BX62" s="132"/>
      <c r="BY62" s="132"/>
      <c r="BZ62" s="132"/>
      <c r="CA62" s="132"/>
      <c r="CB62" s="132"/>
      <c r="CC62" s="132"/>
      <c r="CD62" s="132"/>
      <c r="CE62" s="132"/>
      <c r="CF62" s="132"/>
      <c r="CG62" s="132"/>
      <c r="CH62" s="132"/>
      <c r="CI62" s="132"/>
      <c r="CJ62" s="132"/>
      <c r="CK62" s="132"/>
      <c r="CL62" s="132"/>
      <c r="CM62" s="132"/>
      <c r="CN62" s="132"/>
      <c r="CO62" s="132"/>
      <c r="CP62" s="132"/>
      <c r="CQ62" s="132"/>
      <c r="CR62" s="132"/>
      <c r="CS62" s="132"/>
      <c r="CT62" s="132"/>
      <c r="CU62" s="132"/>
      <c r="CV62" s="132"/>
      <c r="CW62" s="132"/>
      <c r="CX62" s="132"/>
      <c r="CY62" s="132"/>
      <c r="CZ62" s="132"/>
      <c r="DA62" s="132"/>
      <c r="DB62" s="132"/>
      <c r="DC62" s="132"/>
    </row>
    <row r="63" spans="1:107" s="133" customFormat="1" ht="13.5" customHeight="1">
      <c r="A63" s="128"/>
      <c r="B63" s="129"/>
      <c r="C63" s="73"/>
      <c r="D63" s="130" t="s">
        <v>134</v>
      </c>
      <c r="E63" s="73"/>
      <c r="F63" s="28">
        <v>1</v>
      </c>
      <c r="G63" s="75"/>
      <c r="H63" s="75"/>
      <c r="I63" s="29"/>
      <c r="J63" s="131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  <c r="BI63" s="132"/>
      <c r="BJ63" s="132"/>
      <c r="BK63" s="132"/>
      <c r="BL63" s="132"/>
      <c r="BM63" s="132"/>
      <c r="BN63" s="132"/>
      <c r="BO63" s="132"/>
      <c r="BP63" s="132"/>
      <c r="BQ63" s="132"/>
      <c r="BR63" s="132"/>
      <c r="BS63" s="132"/>
      <c r="BT63" s="132"/>
      <c r="BU63" s="132"/>
      <c r="BV63" s="132"/>
      <c r="BW63" s="132"/>
      <c r="BX63" s="132"/>
      <c r="BY63" s="132"/>
      <c r="BZ63" s="132"/>
      <c r="CA63" s="132"/>
      <c r="CB63" s="132"/>
      <c r="CC63" s="132"/>
      <c r="CD63" s="132"/>
      <c r="CE63" s="132"/>
      <c r="CF63" s="132"/>
      <c r="CG63" s="132"/>
      <c r="CH63" s="132"/>
      <c r="CI63" s="132"/>
      <c r="CJ63" s="132"/>
      <c r="CK63" s="132"/>
      <c r="CL63" s="132"/>
      <c r="CM63" s="132"/>
      <c r="CN63" s="132"/>
      <c r="CO63" s="132"/>
      <c r="CP63" s="132"/>
      <c r="CQ63" s="132"/>
      <c r="CR63" s="132"/>
      <c r="CS63" s="132"/>
      <c r="CT63" s="132"/>
      <c r="CU63" s="132"/>
      <c r="CV63" s="132"/>
      <c r="CW63" s="132"/>
      <c r="CX63" s="132"/>
      <c r="CY63" s="132"/>
      <c r="CZ63" s="132"/>
      <c r="DA63" s="132"/>
      <c r="DB63" s="132"/>
      <c r="DC63" s="132"/>
    </row>
    <row r="64" spans="1:107" s="126" customFormat="1" ht="13.5" customHeight="1">
      <c r="A64" s="21">
        <v>12</v>
      </c>
      <c r="B64" s="25" t="s">
        <v>56</v>
      </c>
      <c r="C64" s="22">
        <v>735191910</v>
      </c>
      <c r="D64" s="22" t="s">
        <v>77</v>
      </c>
      <c r="E64" s="22" t="s">
        <v>63</v>
      </c>
      <c r="F64" s="30">
        <f>SUM(F66:F68)</f>
        <v>124.88400000000001</v>
      </c>
      <c r="G64" s="23"/>
      <c r="H64" s="23">
        <f>F64*G64</f>
        <v>0</v>
      </c>
      <c r="I64" s="123" t="s">
        <v>64</v>
      </c>
      <c r="J64" s="124"/>
      <c r="R64" s="127"/>
      <c r="S64" s="127"/>
    </row>
    <row r="65" spans="1:107" s="126" customFormat="1" ht="13.5" customHeight="1">
      <c r="A65" s="128"/>
      <c r="B65" s="129"/>
      <c r="C65" s="73"/>
      <c r="D65" s="130" t="s">
        <v>78</v>
      </c>
      <c r="E65" s="73"/>
      <c r="F65" s="132"/>
      <c r="G65" s="75"/>
      <c r="H65" s="75"/>
      <c r="I65" s="29"/>
      <c r="R65" s="127"/>
      <c r="S65" s="127"/>
    </row>
    <row r="66" spans="1:107" s="133" customFormat="1" ht="13.5" customHeight="1">
      <c r="A66" s="128"/>
      <c r="B66" s="129"/>
      <c r="C66" s="73"/>
      <c r="D66" s="130" t="s">
        <v>129</v>
      </c>
      <c r="E66" s="73"/>
      <c r="F66" s="28">
        <f>0.327*(12)</f>
        <v>3.9240000000000004</v>
      </c>
      <c r="G66" s="75"/>
      <c r="H66" s="75"/>
      <c r="I66" s="29"/>
      <c r="J66" s="131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  <c r="BI66" s="132"/>
      <c r="BJ66" s="132"/>
      <c r="BK66" s="132"/>
      <c r="BL66" s="132"/>
      <c r="BM66" s="132"/>
      <c r="BN66" s="132"/>
      <c r="BO66" s="132"/>
      <c r="BP66" s="132"/>
      <c r="BQ66" s="132"/>
      <c r="BR66" s="132"/>
      <c r="BS66" s="132"/>
      <c r="BT66" s="132"/>
      <c r="BU66" s="132"/>
      <c r="BV66" s="132"/>
      <c r="BW66" s="132"/>
      <c r="BX66" s="132"/>
      <c r="BY66" s="132"/>
      <c r="BZ66" s="132"/>
      <c r="CA66" s="132"/>
      <c r="CB66" s="132"/>
      <c r="CC66" s="132"/>
      <c r="CD66" s="132"/>
      <c r="CE66" s="132"/>
      <c r="CF66" s="132"/>
      <c r="CG66" s="132"/>
      <c r="CH66" s="132"/>
      <c r="CI66" s="132"/>
      <c r="CJ66" s="132"/>
      <c r="CK66" s="132"/>
      <c r="CL66" s="132"/>
      <c r="CM66" s="132"/>
      <c r="CN66" s="132"/>
      <c r="CO66" s="132"/>
      <c r="CP66" s="132"/>
      <c r="CQ66" s="132"/>
      <c r="CR66" s="132"/>
      <c r="CS66" s="132"/>
      <c r="CT66" s="132"/>
      <c r="CU66" s="132"/>
      <c r="CV66" s="132"/>
      <c r="CW66" s="132"/>
      <c r="CX66" s="132"/>
      <c r="CY66" s="132"/>
      <c r="CZ66" s="132"/>
      <c r="DA66" s="132"/>
      <c r="DB66" s="132"/>
      <c r="DC66" s="132"/>
    </row>
    <row r="67" spans="1:107" s="133" customFormat="1" ht="27" customHeight="1">
      <c r="A67" s="128"/>
      <c r="B67" s="129"/>
      <c r="C67" s="73"/>
      <c r="D67" s="130" t="s">
        <v>130</v>
      </c>
      <c r="E67" s="73"/>
      <c r="F67" s="28">
        <f>0.44*(30+25+25+25+25+30+30+30+30)</f>
        <v>110</v>
      </c>
      <c r="G67" s="75"/>
      <c r="H67" s="75"/>
      <c r="I67" s="29"/>
      <c r="J67" s="131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  <c r="BI67" s="132"/>
      <c r="BJ67" s="132"/>
      <c r="BK67" s="132"/>
      <c r="BL67" s="132"/>
      <c r="BM67" s="132"/>
      <c r="BN67" s="132"/>
      <c r="BO67" s="132"/>
      <c r="BP67" s="132"/>
      <c r="BQ67" s="132"/>
      <c r="BR67" s="132"/>
      <c r="BS67" s="132"/>
      <c r="BT67" s="132"/>
      <c r="BU67" s="132"/>
      <c r="BV67" s="132"/>
      <c r="BW67" s="132"/>
      <c r="BX67" s="132"/>
      <c r="BY67" s="132"/>
      <c r="BZ67" s="132"/>
      <c r="CA67" s="132"/>
      <c r="CB67" s="132"/>
      <c r="CC67" s="132"/>
      <c r="CD67" s="132"/>
      <c r="CE67" s="132"/>
      <c r="CF67" s="132"/>
      <c r="CG67" s="132"/>
      <c r="CH67" s="132"/>
      <c r="CI67" s="132"/>
      <c r="CJ67" s="132"/>
      <c r="CK67" s="132"/>
      <c r="CL67" s="132"/>
      <c r="CM67" s="132"/>
      <c r="CN67" s="132"/>
      <c r="CO67" s="132"/>
      <c r="CP67" s="132"/>
      <c r="CQ67" s="132"/>
      <c r="CR67" s="132"/>
      <c r="CS67" s="132"/>
      <c r="CT67" s="132"/>
      <c r="CU67" s="132"/>
      <c r="CV67" s="132"/>
      <c r="CW67" s="132"/>
      <c r="CX67" s="132"/>
      <c r="CY67" s="132"/>
      <c r="CZ67" s="132"/>
      <c r="DA67" s="132"/>
      <c r="DB67" s="132"/>
      <c r="DC67" s="132"/>
    </row>
    <row r="68" spans="1:107" s="133" customFormat="1" ht="13.5" customHeight="1">
      <c r="A68" s="128"/>
      <c r="B68" s="129"/>
      <c r="C68" s="73"/>
      <c r="D68" s="130" t="s">
        <v>131</v>
      </c>
      <c r="E68" s="73"/>
      <c r="F68" s="28">
        <f>0.548*(20)</f>
        <v>10.96</v>
      </c>
      <c r="G68" s="75"/>
      <c r="H68" s="75"/>
      <c r="I68" s="29"/>
      <c r="J68" s="131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2"/>
      <c r="BJ68" s="132"/>
      <c r="BK68" s="132"/>
      <c r="BL68" s="132"/>
      <c r="BM68" s="132"/>
      <c r="BN68" s="132"/>
      <c r="BO68" s="132"/>
      <c r="BP68" s="132"/>
      <c r="BQ68" s="132"/>
      <c r="BR68" s="132"/>
      <c r="BS68" s="132"/>
      <c r="BT68" s="132"/>
      <c r="BU68" s="132"/>
      <c r="BV68" s="132"/>
      <c r="BW68" s="132"/>
      <c r="BX68" s="132"/>
      <c r="BY68" s="132"/>
      <c r="BZ68" s="132"/>
      <c r="CA68" s="132"/>
      <c r="CB68" s="132"/>
      <c r="CC68" s="132"/>
      <c r="CD68" s="132"/>
      <c r="CE68" s="132"/>
      <c r="CF68" s="132"/>
      <c r="CG68" s="132"/>
      <c r="CH68" s="132"/>
      <c r="CI68" s="132"/>
      <c r="CJ68" s="132"/>
      <c r="CK68" s="132"/>
      <c r="CL68" s="132"/>
      <c r="CM68" s="132"/>
      <c r="CN68" s="132"/>
      <c r="CO68" s="132"/>
      <c r="CP68" s="132"/>
      <c r="CQ68" s="132"/>
      <c r="CR68" s="132"/>
      <c r="CS68" s="132"/>
      <c r="CT68" s="132"/>
      <c r="CU68" s="132"/>
      <c r="CV68" s="132"/>
      <c r="CW68" s="132"/>
      <c r="CX68" s="132"/>
      <c r="CY68" s="132"/>
      <c r="CZ68" s="132"/>
      <c r="DA68" s="132"/>
      <c r="DB68" s="132"/>
      <c r="DC68" s="132"/>
    </row>
    <row r="69" spans="1:107" s="126" customFormat="1" ht="13.5" customHeight="1">
      <c r="A69" s="21">
        <v>13</v>
      </c>
      <c r="B69" s="25" t="s">
        <v>56</v>
      </c>
      <c r="C69" s="22">
        <v>735291800</v>
      </c>
      <c r="D69" s="22" t="s">
        <v>79</v>
      </c>
      <c r="E69" s="22" t="s">
        <v>19</v>
      </c>
      <c r="F69" s="30">
        <f>SUM(F71:F73)</f>
        <v>22</v>
      </c>
      <c r="G69" s="23"/>
      <c r="H69" s="23">
        <f>F69*G69</f>
        <v>0</v>
      </c>
      <c r="I69" s="123" t="s">
        <v>64</v>
      </c>
      <c r="J69" s="124"/>
      <c r="R69" s="127"/>
      <c r="S69" s="127"/>
    </row>
    <row r="70" spans="1:107" s="126" customFormat="1" ht="13.5" customHeight="1">
      <c r="A70" s="128"/>
      <c r="B70" s="129"/>
      <c r="C70" s="73"/>
      <c r="D70" s="130" t="s">
        <v>125</v>
      </c>
      <c r="E70" s="73"/>
      <c r="F70" s="132"/>
      <c r="G70" s="75"/>
      <c r="H70" s="75"/>
      <c r="I70" s="29"/>
      <c r="J70" s="134"/>
      <c r="R70" s="127"/>
      <c r="S70" s="127"/>
    </row>
    <row r="71" spans="1:107" s="133" customFormat="1" ht="13.5" customHeight="1">
      <c r="A71" s="128"/>
      <c r="B71" s="129"/>
      <c r="C71" s="73"/>
      <c r="D71" s="130" t="s">
        <v>135</v>
      </c>
      <c r="E71" s="73"/>
      <c r="F71" s="28">
        <f>(1)*2</f>
        <v>2</v>
      </c>
      <c r="G71" s="75"/>
      <c r="H71" s="75"/>
      <c r="I71" s="29"/>
      <c r="J71" s="131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  <c r="BI71" s="132"/>
      <c r="BJ71" s="132"/>
      <c r="BK71" s="132"/>
      <c r="BL71" s="132"/>
      <c r="BM71" s="132"/>
      <c r="BN71" s="132"/>
      <c r="BO71" s="132"/>
      <c r="BP71" s="132"/>
      <c r="BQ71" s="132"/>
      <c r="BR71" s="132"/>
      <c r="BS71" s="132"/>
      <c r="BT71" s="132"/>
      <c r="BU71" s="132"/>
      <c r="BV71" s="132"/>
      <c r="BW71" s="132"/>
      <c r="BX71" s="132"/>
      <c r="BY71" s="132"/>
      <c r="BZ71" s="132"/>
      <c r="CA71" s="132"/>
      <c r="CB71" s="132"/>
      <c r="CC71" s="132"/>
      <c r="CD71" s="132"/>
      <c r="CE71" s="132"/>
      <c r="CF71" s="132"/>
      <c r="CG71" s="132"/>
      <c r="CH71" s="132"/>
      <c r="CI71" s="132"/>
      <c r="CJ71" s="132"/>
      <c r="CK71" s="132"/>
      <c r="CL71" s="132"/>
      <c r="CM71" s="132"/>
      <c r="CN71" s="132"/>
      <c r="CO71" s="132"/>
      <c r="CP71" s="132"/>
      <c r="CQ71" s="132"/>
      <c r="CR71" s="132"/>
      <c r="CS71" s="132"/>
      <c r="CT71" s="132"/>
      <c r="CU71" s="132"/>
      <c r="CV71" s="132"/>
      <c r="CW71" s="132"/>
      <c r="CX71" s="132"/>
      <c r="CY71" s="132"/>
      <c r="CZ71" s="132"/>
      <c r="DA71" s="132"/>
      <c r="DB71" s="132"/>
      <c r="DC71" s="132"/>
    </row>
    <row r="72" spans="1:107" s="133" customFormat="1" ht="13.5" customHeight="1">
      <c r="A72" s="128"/>
      <c r="B72" s="129"/>
      <c r="C72" s="73"/>
      <c r="D72" s="130" t="s">
        <v>136</v>
      </c>
      <c r="E72" s="73"/>
      <c r="F72" s="28">
        <f>(9)*2</f>
        <v>18</v>
      </c>
      <c r="G72" s="75"/>
      <c r="H72" s="75"/>
      <c r="I72" s="29"/>
      <c r="J72" s="131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132"/>
      <c r="BE72" s="132"/>
      <c r="BF72" s="132"/>
      <c r="BG72" s="132"/>
      <c r="BH72" s="132"/>
      <c r="BI72" s="132"/>
      <c r="BJ72" s="132"/>
      <c r="BK72" s="132"/>
      <c r="BL72" s="132"/>
      <c r="BM72" s="132"/>
      <c r="BN72" s="132"/>
      <c r="BO72" s="132"/>
      <c r="BP72" s="132"/>
      <c r="BQ72" s="132"/>
      <c r="BR72" s="132"/>
      <c r="BS72" s="132"/>
      <c r="BT72" s="132"/>
      <c r="BU72" s="132"/>
      <c r="BV72" s="132"/>
      <c r="BW72" s="132"/>
      <c r="BX72" s="132"/>
      <c r="BY72" s="132"/>
      <c r="BZ72" s="132"/>
      <c r="CA72" s="132"/>
      <c r="CB72" s="132"/>
      <c r="CC72" s="132"/>
      <c r="CD72" s="132"/>
      <c r="CE72" s="132"/>
      <c r="CF72" s="132"/>
      <c r="CG72" s="132"/>
      <c r="CH72" s="132"/>
      <c r="CI72" s="132"/>
      <c r="CJ72" s="132"/>
      <c r="CK72" s="132"/>
      <c r="CL72" s="132"/>
      <c r="CM72" s="132"/>
      <c r="CN72" s="132"/>
      <c r="CO72" s="132"/>
      <c r="CP72" s="132"/>
      <c r="CQ72" s="132"/>
      <c r="CR72" s="132"/>
      <c r="CS72" s="132"/>
      <c r="CT72" s="132"/>
      <c r="CU72" s="132"/>
      <c r="CV72" s="132"/>
      <c r="CW72" s="132"/>
      <c r="CX72" s="132"/>
      <c r="CY72" s="132"/>
      <c r="CZ72" s="132"/>
      <c r="DA72" s="132"/>
      <c r="DB72" s="132"/>
      <c r="DC72" s="132"/>
    </row>
    <row r="73" spans="1:107" s="133" customFormat="1" ht="13.5" customHeight="1">
      <c r="A73" s="128"/>
      <c r="B73" s="129"/>
      <c r="C73" s="73"/>
      <c r="D73" s="130" t="s">
        <v>137</v>
      </c>
      <c r="E73" s="73"/>
      <c r="F73" s="28">
        <f>(1)*2</f>
        <v>2</v>
      </c>
      <c r="G73" s="75"/>
      <c r="H73" s="75"/>
      <c r="I73" s="29"/>
      <c r="J73" s="131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  <c r="AX73" s="132"/>
      <c r="AY73" s="132"/>
      <c r="AZ73" s="132"/>
      <c r="BA73" s="132"/>
      <c r="BB73" s="132"/>
      <c r="BC73" s="132"/>
      <c r="BD73" s="132"/>
      <c r="BE73" s="132"/>
      <c r="BF73" s="132"/>
      <c r="BG73" s="132"/>
      <c r="BH73" s="132"/>
      <c r="BI73" s="132"/>
      <c r="BJ73" s="132"/>
      <c r="BK73" s="132"/>
      <c r="BL73" s="132"/>
      <c r="BM73" s="132"/>
      <c r="BN73" s="132"/>
      <c r="BO73" s="132"/>
      <c r="BP73" s="132"/>
      <c r="BQ73" s="132"/>
      <c r="BR73" s="132"/>
      <c r="BS73" s="132"/>
      <c r="BT73" s="132"/>
      <c r="BU73" s="132"/>
      <c r="BV73" s="132"/>
      <c r="BW73" s="132"/>
      <c r="BX73" s="132"/>
      <c r="BY73" s="132"/>
      <c r="BZ73" s="132"/>
      <c r="CA73" s="132"/>
      <c r="CB73" s="132"/>
      <c r="CC73" s="132"/>
      <c r="CD73" s="132"/>
      <c r="CE73" s="132"/>
      <c r="CF73" s="132"/>
      <c r="CG73" s="132"/>
      <c r="CH73" s="132"/>
      <c r="CI73" s="132"/>
      <c r="CJ73" s="132"/>
      <c r="CK73" s="132"/>
      <c r="CL73" s="132"/>
      <c r="CM73" s="132"/>
      <c r="CN73" s="132"/>
      <c r="CO73" s="132"/>
      <c r="CP73" s="132"/>
      <c r="CQ73" s="132"/>
      <c r="CR73" s="132"/>
      <c r="CS73" s="132"/>
      <c r="CT73" s="132"/>
      <c r="CU73" s="132"/>
      <c r="CV73" s="132"/>
      <c r="CW73" s="132"/>
      <c r="CX73" s="132"/>
      <c r="CY73" s="132"/>
      <c r="CZ73" s="132"/>
      <c r="DA73" s="132"/>
      <c r="DB73" s="132"/>
      <c r="DC73" s="132"/>
    </row>
    <row r="74" spans="1:107" s="126" customFormat="1" ht="13.5" customHeight="1">
      <c r="A74" s="21">
        <v>14</v>
      </c>
      <c r="B74" s="25" t="s">
        <v>56</v>
      </c>
      <c r="C74" s="22">
        <v>735494811</v>
      </c>
      <c r="D74" s="22" t="s">
        <v>80</v>
      </c>
      <c r="E74" s="22" t="s">
        <v>63</v>
      </c>
      <c r="F74" s="30">
        <f>SUM(F76:F78)</f>
        <v>124.88400000000001</v>
      </c>
      <c r="G74" s="23"/>
      <c r="H74" s="23">
        <f>F74*G74</f>
        <v>0</v>
      </c>
      <c r="I74" s="123" t="s">
        <v>64</v>
      </c>
      <c r="J74" s="124"/>
      <c r="R74" s="127"/>
      <c r="S74" s="127"/>
    </row>
    <row r="75" spans="1:107" s="126" customFormat="1" ht="13.5" customHeight="1">
      <c r="A75" s="128"/>
      <c r="B75" s="129"/>
      <c r="C75" s="73"/>
      <c r="D75" s="130" t="s">
        <v>81</v>
      </c>
      <c r="E75" s="73"/>
      <c r="F75" s="132"/>
      <c r="G75" s="75"/>
      <c r="H75" s="75"/>
      <c r="I75" s="29"/>
      <c r="J75" s="134"/>
      <c r="R75" s="127"/>
      <c r="S75" s="127"/>
    </row>
    <row r="76" spans="1:107" s="133" customFormat="1" ht="13.5" customHeight="1">
      <c r="A76" s="128"/>
      <c r="B76" s="129"/>
      <c r="C76" s="73"/>
      <c r="D76" s="130" t="s">
        <v>129</v>
      </c>
      <c r="E76" s="73"/>
      <c r="F76" s="28">
        <f>0.327*(12)</f>
        <v>3.9240000000000004</v>
      </c>
      <c r="G76" s="75"/>
      <c r="H76" s="75"/>
      <c r="I76" s="29"/>
      <c r="J76" s="131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2"/>
      <c r="BK76" s="132"/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2"/>
      <c r="BZ76" s="132"/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2"/>
      <c r="CO76" s="132"/>
      <c r="CP76" s="132"/>
      <c r="CQ76" s="132"/>
      <c r="CR76" s="132"/>
      <c r="CS76" s="132"/>
      <c r="CT76" s="132"/>
      <c r="CU76" s="132"/>
      <c r="CV76" s="132"/>
      <c r="CW76" s="132"/>
      <c r="CX76" s="132"/>
      <c r="CY76" s="132"/>
      <c r="CZ76" s="132"/>
      <c r="DA76" s="132"/>
      <c r="DB76" s="132"/>
      <c r="DC76" s="132"/>
    </row>
    <row r="77" spans="1:107" s="133" customFormat="1" ht="27" customHeight="1">
      <c r="A77" s="128"/>
      <c r="B77" s="129"/>
      <c r="C77" s="73"/>
      <c r="D77" s="130" t="s">
        <v>130</v>
      </c>
      <c r="E77" s="73"/>
      <c r="F77" s="28">
        <f>0.44*(30+25+25+25+25+30+30+30+30)</f>
        <v>110</v>
      </c>
      <c r="G77" s="75"/>
      <c r="H77" s="75"/>
      <c r="I77" s="29"/>
      <c r="J77" s="131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2"/>
      <c r="BK77" s="132"/>
      <c r="BL77" s="132"/>
      <c r="BM77" s="132"/>
      <c r="BN77" s="132"/>
      <c r="BO77" s="132"/>
      <c r="BP77" s="132"/>
      <c r="BQ77" s="132"/>
      <c r="BR77" s="132"/>
      <c r="BS77" s="132"/>
      <c r="BT77" s="132"/>
      <c r="BU77" s="132"/>
      <c r="BV77" s="132"/>
      <c r="BW77" s="132"/>
      <c r="BX77" s="132"/>
      <c r="BY77" s="132"/>
      <c r="BZ77" s="132"/>
      <c r="CA77" s="132"/>
      <c r="CB77" s="132"/>
      <c r="CC77" s="132"/>
      <c r="CD77" s="132"/>
      <c r="CE77" s="132"/>
      <c r="CF77" s="132"/>
      <c r="CG77" s="132"/>
      <c r="CH77" s="132"/>
      <c r="CI77" s="132"/>
      <c r="CJ77" s="132"/>
      <c r="CK77" s="132"/>
      <c r="CL77" s="132"/>
      <c r="CM77" s="132"/>
      <c r="CN77" s="132"/>
      <c r="CO77" s="132"/>
      <c r="CP77" s="132"/>
      <c r="CQ77" s="132"/>
      <c r="CR77" s="132"/>
      <c r="CS77" s="132"/>
      <c r="CT77" s="132"/>
      <c r="CU77" s="132"/>
      <c r="CV77" s="132"/>
      <c r="CW77" s="132"/>
      <c r="CX77" s="132"/>
      <c r="CY77" s="132"/>
      <c r="CZ77" s="132"/>
      <c r="DA77" s="132"/>
      <c r="DB77" s="132"/>
      <c r="DC77" s="132"/>
    </row>
    <row r="78" spans="1:107" s="133" customFormat="1" ht="13.5" customHeight="1">
      <c r="A78" s="128"/>
      <c r="B78" s="129"/>
      <c r="C78" s="73"/>
      <c r="D78" s="130" t="s">
        <v>131</v>
      </c>
      <c r="E78" s="73"/>
      <c r="F78" s="28">
        <f>0.548*(20)</f>
        <v>10.96</v>
      </c>
      <c r="G78" s="75"/>
      <c r="H78" s="75"/>
      <c r="I78" s="29"/>
      <c r="J78" s="131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  <c r="BI78" s="132"/>
      <c r="BJ78" s="132"/>
      <c r="BK78" s="132"/>
      <c r="BL78" s="132"/>
      <c r="BM78" s="132"/>
      <c r="BN78" s="132"/>
      <c r="BO78" s="132"/>
      <c r="BP78" s="132"/>
      <c r="BQ78" s="132"/>
      <c r="BR78" s="132"/>
      <c r="BS78" s="132"/>
      <c r="BT78" s="132"/>
      <c r="BU78" s="132"/>
      <c r="BV78" s="132"/>
      <c r="BW78" s="132"/>
      <c r="BX78" s="132"/>
      <c r="BY78" s="132"/>
      <c r="BZ78" s="132"/>
      <c r="CA78" s="132"/>
      <c r="CB78" s="132"/>
      <c r="CC78" s="132"/>
      <c r="CD78" s="132"/>
      <c r="CE78" s="132"/>
      <c r="CF78" s="132"/>
      <c r="CG78" s="132"/>
      <c r="CH78" s="132"/>
      <c r="CI78" s="132"/>
      <c r="CJ78" s="132"/>
      <c r="CK78" s="132"/>
      <c r="CL78" s="132"/>
      <c r="CM78" s="132"/>
      <c r="CN78" s="132"/>
      <c r="CO78" s="132"/>
      <c r="CP78" s="132"/>
      <c r="CQ78" s="132"/>
      <c r="CR78" s="132"/>
      <c r="CS78" s="132"/>
      <c r="CT78" s="132"/>
      <c r="CU78" s="132"/>
      <c r="CV78" s="132"/>
      <c r="CW78" s="132"/>
      <c r="CX78" s="132"/>
      <c r="CY78" s="132"/>
      <c r="CZ78" s="132"/>
      <c r="DA78" s="132"/>
      <c r="DB78" s="132"/>
      <c r="DC78" s="132"/>
    </row>
    <row r="79" spans="1:107" s="126" customFormat="1" ht="27" customHeight="1">
      <c r="A79" s="21">
        <v>15</v>
      </c>
      <c r="B79" s="25" t="s">
        <v>56</v>
      </c>
      <c r="C79" s="22" t="s">
        <v>82</v>
      </c>
      <c r="D79" s="22" t="s">
        <v>83</v>
      </c>
      <c r="E79" s="22" t="s">
        <v>44</v>
      </c>
      <c r="F79" s="30">
        <f>SUM(F81:F83)</f>
        <v>3.0175999999999998</v>
      </c>
      <c r="G79" s="23"/>
      <c r="H79" s="23">
        <f>F79*G79</f>
        <v>0</v>
      </c>
      <c r="I79" s="123" t="s">
        <v>20</v>
      </c>
      <c r="J79" s="124"/>
      <c r="K79" s="125"/>
      <c r="R79" s="127"/>
      <c r="S79" s="127"/>
    </row>
    <row r="80" spans="1:107" s="126" customFormat="1" ht="13.5" customHeight="1">
      <c r="A80" s="128"/>
      <c r="B80" s="129"/>
      <c r="C80" s="73"/>
      <c r="D80" s="130" t="s">
        <v>84</v>
      </c>
      <c r="E80" s="73"/>
      <c r="F80" s="132"/>
      <c r="G80" s="75"/>
      <c r="H80" s="75"/>
      <c r="I80" s="29"/>
      <c r="J80" s="134"/>
      <c r="K80" s="125"/>
      <c r="R80" s="127"/>
      <c r="S80" s="127"/>
    </row>
    <row r="81" spans="1:239" s="133" customFormat="1" ht="13.5" customHeight="1">
      <c r="A81" s="128"/>
      <c r="B81" s="129"/>
      <c r="C81" s="73"/>
      <c r="D81" s="130" t="s">
        <v>138</v>
      </c>
      <c r="E81" s="73"/>
      <c r="F81" s="28">
        <f>(250*10.6)/1000</f>
        <v>2.65</v>
      </c>
      <c r="G81" s="75"/>
      <c r="H81" s="75"/>
      <c r="I81" s="29"/>
      <c r="J81" s="131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  <c r="BI81" s="132"/>
      <c r="BJ81" s="132"/>
      <c r="BK81" s="132"/>
      <c r="BL81" s="132"/>
      <c r="BM81" s="132"/>
      <c r="BN81" s="132"/>
      <c r="BO81" s="132"/>
      <c r="BP81" s="132"/>
      <c r="BQ81" s="132"/>
      <c r="BR81" s="132"/>
      <c r="BS81" s="132"/>
      <c r="BT81" s="132"/>
      <c r="BU81" s="132"/>
      <c r="BV81" s="132"/>
      <c r="BW81" s="132"/>
      <c r="BX81" s="132"/>
      <c r="BY81" s="132"/>
      <c r="BZ81" s="132"/>
      <c r="CA81" s="132"/>
      <c r="CB81" s="132"/>
      <c r="CC81" s="132"/>
      <c r="CD81" s="132"/>
      <c r="CE81" s="132"/>
      <c r="CF81" s="132"/>
      <c r="CG81" s="132"/>
      <c r="CH81" s="132"/>
      <c r="CI81" s="132"/>
      <c r="CJ81" s="132"/>
      <c r="CK81" s="132"/>
      <c r="CL81" s="132"/>
      <c r="CM81" s="132"/>
      <c r="CN81" s="132"/>
      <c r="CO81" s="132"/>
      <c r="CP81" s="132"/>
      <c r="CQ81" s="132"/>
      <c r="CR81" s="132"/>
      <c r="CS81" s="132"/>
      <c r="CT81" s="132"/>
      <c r="CU81" s="132"/>
      <c r="CV81" s="132"/>
      <c r="CW81" s="132"/>
      <c r="CX81" s="132"/>
      <c r="CY81" s="132"/>
      <c r="CZ81" s="132"/>
      <c r="DA81" s="132"/>
      <c r="DB81" s="132"/>
      <c r="DC81" s="132"/>
    </row>
    <row r="82" spans="1:239" s="133" customFormat="1" ht="13.5" customHeight="1">
      <c r="A82" s="128"/>
      <c r="B82" s="129"/>
      <c r="C82" s="73"/>
      <c r="D82" s="130" t="s">
        <v>139</v>
      </c>
      <c r="E82" s="73"/>
      <c r="F82" s="28">
        <f>(12*6.8)/1000</f>
        <v>8.1599999999999992E-2</v>
      </c>
      <c r="G82" s="75"/>
      <c r="H82" s="75"/>
      <c r="I82" s="29"/>
      <c r="J82" s="131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  <c r="BS82" s="132"/>
      <c r="BT82" s="132"/>
      <c r="BU82" s="132"/>
      <c r="BV82" s="132"/>
      <c r="BW82" s="132"/>
      <c r="BX82" s="132"/>
      <c r="BY82" s="132"/>
      <c r="BZ82" s="132"/>
      <c r="CA82" s="132"/>
      <c r="CB82" s="132"/>
      <c r="CC82" s="132"/>
      <c r="CD82" s="132"/>
      <c r="CE82" s="132"/>
      <c r="CF82" s="132"/>
      <c r="CG82" s="132"/>
      <c r="CH82" s="132"/>
      <c r="CI82" s="132"/>
      <c r="CJ82" s="132"/>
      <c r="CK82" s="132"/>
      <c r="CL82" s="132"/>
      <c r="CM82" s="132"/>
      <c r="CN82" s="132"/>
      <c r="CO82" s="132"/>
      <c r="CP82" s="132"/>
      <c r="CQ82" s="132"/>
      <c r="CR82" s="132"/>
      <c r="CS82" s="132"/>
      <c r="CT82" s="132"/>
      <c r="CU82" s="132"/>
      <c r="CV82" s="132"/>
      <c r="CW82" s="132"/>
      <c r="CX82" s="132"/>
      <c r="CY82" s="132"/>
      <c r="CZ82" s="132"/>
      <c r="DA82" s="132"/>
      <c r="DB82" s="132"/>
      <c r="DC82" s="132"/>
    </row>
    <row r="83" spans="1:239" s="133" customFormat="1" ht="27" customHeight="1">
      <c r="A83" s="128"/>
      <c r="B83" s="129"/>
      <c r="C83" s="73"/>
      <c r="D83" s="130" t="s">
        <v>140</v>
      </c>
      <c r="E83" s="73"/>
      <c r="F83" s="28">
        <f>(20*14.3)/1000</f>
        <v>0.28599999999999998</v>
      </c>
      <c r="G83" s="75"/>
      <c r="H83" s="75"/>
      <c r="I83" s="29"/>
      <c r="J83" s="131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2"/>
      <c r="BR83" s="132"/>
      <c r="BS83" s="132"/>
      <c r="BT83" s="132"/>
      <c r="BU83" s="132"/>
      <c r="BV83" s="132"/>
      <c r="BW83" s="132"/>
      <c r="BX83" s="132"/>
      <c r="BY83" s="132"/>
      <c r="BZ83" s="132"/>
      <c r="CA83" s="132"/>
      <c r="CB83" s="132"/>
      <c r="CC83" s="132"/>
      <c r="CD83" s="132"/>
      <c r="CE83" s="132"/>
      <c r="CF83" s="132"/>
      <c r="CG83" s="132"/>
      <c r="CH83" s="132"/>
      <c r="CI83" s="132"/>
      <c r="CJ83" s="132"/>
      <c r="CK83" s="132"/>
      <c r="CL83" s="132"/>
      <c r="CM83" s="132"/>
      <c r="CN83" s="132"/>
      <c r="CO83" s="132"/>
      <c r="CP83" s="132"/>
      <c r="CQ83" s="132"/>
      <c r="CR83" s="132"/>
      <c r="CS83" s="132"/>
      <c r="CT83" s="132"/>
      <c r="CU83" s="132"/>
      <c r="CV83" s="132"/>
      <c r="CW83" s="132"/>
      <c r="CX83" s="132"/>
      <c r="CY83" s="132"/>
      <c r="CZ83" s="132"/>
      <c r="DA83" s="132"/>
      <c r="DB83" s="132"/>
      <c r="DC83" s="132"/>
    </row>
    <row r="84" spans="1:239" s="133" customFormat="1" ht="40.5" customHeight="1">
      <c r="A84" s="128"/>
      <c r="B84" s="129"/>
      <c r="C84" s="73"/>
      <c r="D84" s="130" t="s">
        <v>85</v>
      </c>
      <c r="E84" s="73"/>
      <c r="F84" s="28"/>
      <c r="G84" s="75"/>
      <c r="H84" s="75"/>
      <c r="I84" s="29"/>
      <c r="J84" s="131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  <c r="DB84" s="132"/>
      <c r="DC84" s="132"/>
    </row>
    <row r="85" spans="1:239" s="126" customFormat="1" ht="13.5" customHeight="1">
      <c r="A85" s="146">
        <v>16</v>
      </c>
      <c r="B85" s="147">
        <v>731</v>
      </c>
      <c r="C85" s="147" t="s">
        <v>86</v>
      </c>
      <c r="D85" s="147" t="s">
        <v>87</v>
      </c>
      <c r="E85" s="147" t="s">
        <v>19</v>
      </c>
      <c r="F85" s="148">
        <v>11</v>
      </c>
      <c r="G85" s="149"/>
      <c r="H85" s="149">
        <f>F85*G85</f>
        <v>0</v>
      </c>
      <c r="I85" s="123" t="s">
        <v>20</v>
      </c>
      <c r="J85" s="150"/>
      <c r="K85" s="142"/>
    </row>
    <row r="86" spans="1:239" s="126" customFormat="1" ht="13.5" customHeight="1">
      <c r="A86" s="146">
        <v>17</v>
      </c>
      <c r="B86" s="147">
        <v>731</v>
      </c>
      <c r="C86" s="147" t="s">
        <v>88</v>
      </c>
      <c r="D86" s="147" t="s">
        <v>89</v>
      </c>
      <c r="E86" s="147" t="s">
        <v>23</v>
      </c>
      <c r="F86" s="148">
        <v>72</v>
      </c>
      <c r="G86" s="149"/>
      <c r="H86" s="149">
        <f>F86*G86</f>
        <v>0</v>
      </c>
      <c r="I86" s="123" t="s">
        <v>20</v>
      </c>
      <c r="J86" s="151"/>
      <c r="K86" s="142"/>
    </row>
    <row r="87" spans="1:239" s="126" customFormat="1" ht="13.5" customHeight="1">
      <c r="A87" s="146">
        <v>18</v>
      </c>
      <c r="B87" s="147">
        <v>731</v>
      </c>
      <c r="C87" s="147" t="s">
        <v>90</v>
      </c>
      <c r="D87" s="147" t="s">
        <v>91</v>
      </c>
      <c r="E87" s="147" t="s">
        <v>24</v>
      </c>
      <c r="F87" s="148">
        <v>1</v>
      </c>
      <c r="G87" s="149"/>
      <c r="H87" s="149">
        <f>F87*G87</f>
        <v>0</v>
      </c>
      <c r="I87" s="123" t="s">
        <v>20</v>
      </c>
      <c r="K87" s="142"/>
    </row>
    <row r="88" spans="1:239" s="126" customFormat="1" ht="13.5" customHeight="1">
      <c r="A88" s="146">
        <v>19</v>
      </c>
      <c r="B88" s="147">
        <v>731</v>
      </c>
      <c r="C88" s="147" t="s">
        <v>149</v>
      </c>
      <c r="D88" s="147" t="s">
        <v>147</v>
      </c>
      <c r="E88" s="147" t="s">
        <v>24</v>
      </c>
      <c r="F88" s="148">
        <v>1</v>
      </c>
      <c r="G88" s="149"/>
      <c r="H88" s="149">
        <f>F88*G88</f>
        <v>0</v>
      </c>
      <c r="I88" s="123" t="s">
        <v>20</v>
      </c>
      <c r="K88" s="142"/>
    </row>
    <row r="89" spans="1:239" s="126" customFormat="1" ht="81" customHeight="1">
      <c r="A89" s="146"/>
      <c r="B89" s="147"/>
      <c r="C89" s="147"/>
      <c r="D89" s="164" t="s">
        <v>148</v>
      </c>
      <c r="E89" s="147"/>
      <c r="F89" s="148"/>
      <c r="G89" s="149"/>
      <c r="H89" s="149"/>
      <c r="I89" s="123"/>
      <c r="K89" s="142"/>
    </row>
    <row r="90" spans="1:239" s="79" customFormat="1" ht="13.5" customHeight="1">
      <c r="A90" s="21">
        <v>20</v>
      </c>
      <c r="B90" s="25" t="s">
        <v>56</v>
      </c>
      <c r="C90" s="76" t="s">
        <v>92</v>
      </c>
      <c r="D90" s="22" t="s">
        <v>93</v>
      </c>
      <c r="E90" s="22" t="s">
        <v>24</v>
      </c>
      <c r="F90" s="77">
        <f>F91</f>
        <v>1</v>
      </c>
      <c r="G90" s="23"/>
      <c r="H90" s="23">
        <f>F90*G90</f>
        <v>0</v>
      </c>
      <c r="I90" s="24" t="s">
        <v>20</v>
      </c>
      <c r="J90" s="18"/>
      <c r="K90" s="78"/>
      <c r="L90" s="78"/>
      <c r="M90" s="1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  <c r="EM90" s="78"/>
      <c r="EN90" s="78"/>
      <c r="EO90" s="78"/>
      <c r="EP90" s="78"/>
      <c r="EQ90" s="78"/>
      <c r="ER90" s="78"/>
      <c r="ES90" s="78"/>
      <c r="ET90" s="78"/>
      <c r="EU90" s="78"/>
      <c r="EV90" s="78"/>
      <c r="EW90" s="78"/>
      <c r="EX90" s="78"/>
      <c r="EY90" s="78"/>
      <c r="EZ90" s="78"/>
      <c r="FA90" s="78"/>
      <c r="FB90" s="78"/>
      <c r="FC90" s="78"/>
      <c r="FD90" s="78"/>
      <c r="FE90" s="78"/>
      <c r="FF90" s="78"/>
      <c r="FG90" s="78"/>
      <c r="FH90" s="78"/>
      <c r="FI90" s="78"/>
      <c r="FJ90" s="78"/>
      <c r="FK90" s="78"/>
      <c r="FL90" s="78"/>
      <c r="FM90" s="78"/>
      <c r="FN90" s="78"/>
      <c r="FO90" s="78"/>
      <c r="FP90" s="78"/>
      <c r="FQ90" s="78"/>
      <c r="FR90" s="78"/>
      <c r="FS90" s="78"/>
      <c r="FT90" s="78"/>
      <c r="FU90" s="78"/>
      <c r="FV90" s="78"/>
      <c r="FW90" s="78"/>
      <c r="FX90" s="78"/>
      <c r="FY90" s="78"/>
      <c r="FZ90" s="78"/>
      <c r="GA90" s="78"/>
      <c r="GB90" s="78"/>
      <c r="GC90" s="78"/>
      <c r="GD90" s="78"/>
      <c r="GE90" s="78"/>
      <c r="GF90" s="78"/>
      <c r="GG90" s="78"/>
      <c r="GH90" s="78"/>
      <c r="GI90" s="78"/>
      <c r="GJ90" s="78"/>
      <c r="GK90" s="78"/>
      <c r="GL90" s="78"/>
      <c r="GM90" s="78"/>
      <c r="GN90" s="78"/>
      <c r="GO90" s="78"/>
      <c r="GP90" s="78"/>
      <c r="GQ90" s="78"/>
      <c r="GR90" s="78"/>
      <c r="GS90" s="78"/>
      <c r="GT90" s="78"/>
      <c r="GU90" s="78"/>
      <c r="GV90" s="78"/>
      <c r="GW90" s="78"/>
      <c r="GX90" s="78"/>
      <c r="GY90" s="78"/>
      <c r="GZ90" s="78"/>
      <c r="HA90" s="78"/>
      <c r="HB90" s="78"/>
      <c r="HC90" s="78"/>
      <c r="HD90" s="78"/>
      <c r="HE90" s="78"/>
      <c r="HF90" s="78"/>
      <c r="HG90" s="78"/>
      <c r="HH90" s="78"/>
      <c r="HI90" s="78"/>
      <c r="HJ90" s="78"/>
      <c r="HK90" s="78"/>
      <c r="HL90" s="78"/>
      <c r="HM90" s="78"/>
      <c r="HN90" s="78"/>
      <c r="HO90" s="78"/>
      <c r="HP90" s="78"/>
      <c r="HQ90" s="78"/>
      <c r="HR90" s="78"/>
      <c r="HS90" s="78"/>
      <c r="HT90" s="78"/>
      <c r="HU90" s="78"/>
      <c r="HV90" s="78"/>
      <c r="HW90" s="78"/>
      <c r="HX90" s="78"/>
      <c r="HY90" s="78"/>
      <c r="HZ90" s="78"/>
      <c r="IA90" s="78"/>
      <c r="IB90" s="78"/>
      <c r="IC90" s="78"/>
      <c r="ID90" s="78"/>
      <c r="IE90" s="78"/>
    </row>
    <row r="91" spans="1:239" s="79" customFormat="1" ht="13.5" customHeight="1">
      <c r="A91" s="21"/>
      <c r="B91" s="25"/>
      <c r="C91" s="22"/>
      <c r="D91" s="27" t="s">
        <v>36</v>
      </c>
      <c r="E91" s="22"/>
      <c r="F91" s="28">
        <v>1</v>
      </c>
      <c r="G91" s="23"/>
      <c r="H91" s="23"/>
      <c r="I91" s="24"/>
      <c r="J91" s="18"/>
      <c r="K91" s="78"/>
      <c r="L91" s="78"/>
      <c r="M91" s="1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  <c r="EM91" s="78"/>
      <c r="EN91" s="78"/>
      <c r="EO91" s="78"/>
      <c r="EP91" s="78"/>
      <c r="EQ91" s="78"/>
      <c r="ER91" s="78"/>
      <c r="ES91" s="78"/>
      <c r="ET91" s="78"/>
      <c r="EU91" s="78"/>
      <c r="EV91" s="78"/>
      <c r="EW91" s="78"/>
      <c r="EX91" s="78"/>
      <c r="EY91" s="78"/>
      <c r="EZ91" s="78"/>
      <c r="FA91" s="78"/>
      <c r="FB91" s="78"/>
      <c r="FC91" s="78"/>
      <c r="FD91" s="78"/>
      <c r="FE91" s="78"/>
      <c r="FF91" s="78"/>
      <c r="FG91" s="78"/>
      <c r="FH91" s="78"/>
      <c r="FI91" s="78"/>
      <c r="FJ91" s="78"/>
      <c r="FK91" s="78"/>
      <c r="FL91" s="78"/>
      <c r="FM91" s="78"/>
      <c r="FN91" s="78"/>
      <c r="FO91" s="78"/>
      <c r="FP91" s="78"/>
      <c r="FQ91" s="78"/>
      <c r="FR91" s="78"/>
      <c r="FS91" s="78"/>
      <c r="FT91" s="78"/>
      <c r="FU91" s="78"/>
      <c r="FV91" s="78"/>
      <c r="FW91" s="78"/>
      <c r="FX91" s="78"/>
      <c r="FY91" s="78"/>
      <c r="FZ91" s="78"/>
      <c r="GA91" s="78"/>
      <c r="GB91" s="78"/>
      <c r="GC91" s="78"/>
      <c r="GD91" s="78"/>
      <c r="GE91" s="78"/>
      <c r="GF91" s="78"/>
      <c r="GG91" s="78"/>
      <c r="GH91" s="78"/>
      <c r="GI91" s="78"/>
      <c r="GJ91" s="78"/>
      <c r="GK91" s="78"/>
      <c r="GL91" s="78"/>
      <c r="GM91" s="78"/>
      <c r="GN91" s="78"/>
      <c r="GO91" s="78"/>
      <c r="GP91" s="78"/>
      <c r="GQ91" s="78"/>
      <c r="GR91" s="78"/>
      <c r="GS91" s="78"/>
      <c r="GT91" s="78"/>
      <c r="GU91" s="78"/>
      <c r="GV91" s="78"/>
      <c r="GW91" s="78"/>
      <c r="GX91" s="78"/>
      <c r="GY91" s="78"/>
      <c r="GZ91" s="78"/>
      <c r="HA91" s="78"/>
      <c r="HB91" s="78"/>
      <c r="HC91" s="78"/>
      <c r="HD91" s="78"/>
      <c r="HE91" s="78"/>
      <c r="HF91" s="78"/>
      <c r="HG91" s="78"/>
      <c r="HH91" s="78"/>
      <c r="HI91" s="78"/>
      <c r="HJ91" s="78"/>
      <c r="HK91" s="78"/>
      <c r="HL91" s="78"/>
      <c r="HM91" s="78"/>
      <c r="HN91" s="78"/>
      <c r="HO91" s="78"/>
      <c r="HP91" s="78"/>
      <c r="HQ91" s="78"/>
      <c r="HR91" s="78"/>
      <c r="HS91" s="78"/>
      <c r="HT91" s="78"/>
      <c r="HU91" s="78"/>
      <c r="HV91" s="78"/>
      <c r="HW91" s="78"/>
      <c r="HX91" s="78"/>
      <c r="HY91" s="78"/>
      <c r="HZ91" s="78"/>
      <c r="IA91" s="78"/>
      <c r="IB91" s="78"/>
      <c r="IC91" s="78"/>
      <c r="ID91" s="78"/>
      <c r="IE91" s="78"/>
    </row>
    <row r="92" spans="1:239" s="110" customFormat="1" ht="13.5" customHeight="1">
      <c r="A92" s="21">
        <v>21</v>
      </c>
      <c r="B92" s="22">
        <v>731</v>
      </c>
      <c r="C92" s="22">
        <v>998735201</v>
      </c>
      <c r="D92" s="22" t="s">
        <v>141</v>
      </c>
      <c r="E92" s="22" t="s">
        <v>21</v>
      </c>
      <c r="F92" s="30">
        <v>2.2599999999999998</v>
      </c>
      <c r="G92" s="23"/>
      <c r="H92" s="23">
        <f>F92*G92</f>
        <v>0</v>
      </c>
      <c r="I92" s="24" t="s">
        <v>33</v>
      </c>
      <c r="J92" s="152"/>
      <c r="K92" s="72"/>
      <c r="L92" s="153"/>
      <c r="M92" s="6"/>
      <c r="N92" s="6"/>
      <c r="O92" s="72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</row>
    <row r="93" spans="1:239" s="114" customFormat="1" ht="13.5" customHeight="1">
      <c r="A93" s="21">
        <v>22</v>
      </c>
      <c r="B93" s="22" t="s">
        <v>22</v>
      </c>
      <c r="C93" s="22" t="s">
        <v>34</v>
      </c>
      <c r="D93" s="22" t="s">
        <v>35</v>
      </c>
      <c r="E93" s="22" t="s">
        <v>23</v>
      </c>
      <c r="F93" s="30">
        <f>F95</f>
        <v>10</v>
      </c>
      <c r="G93" s="23"/>
      <c r="H93" s="23">
        <f>F93*G93</f>
        <v>0</v>
      </c>
      <c r="I93" s="24" t="s">
        <v>33</v>
      </c>
      <c r="J93" s="19"/>
      <c r="K93" s="72"/>
      <c r="L93" s="113"/>
      <c r="M93" s="113"/>
      <c r="N93" s="113"/>
      <c r="O93" s="72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  <c r="BS93" s="113"/>
      <c r="BT93" s="113"/>
      <c r="BU93" s="113"/>
      <c r="BV93" s="113"/>
      <c r="BW93" s="113"/>
      <c r="BX93" s="113"/>
      <c r="BY93" s="113"/>
      <c r="BZ93" s="113"/>
      <c r="CA93" s="113"/>
      <c r="CB93" s="113"/>
      <c r="CC93" s="113"/>
      <c r="CD93" s="113"/>
      <c r="CE93" s="113"/>
      <c r="CF93" s="113"/>
      <c r="CG93" s="113"/>
      <c r="CH93" s="113"/>
      <c r="CI93" s="113"/>
      <c r="CJ93" s="113"/>
      <c r="CK93" s="113"/>
      <c r="CL93" s="113"/>
      <c r="CM93" s="113"/>
      <c r="CN93" s="113"/>
      <c r="CO93" s="113"/>
      <c r="CP93" s="113"/>
      <c r="CQ93" s="113"/>
      <c r="CR93" s="113"/>
      <c r="CS93" s="113"/>
      <c r="CT93" s="113"/>
      <c r="CU93" s="113"/>
      <c r="CV93" s="113"/>
      <c r="CW93" s="113"/>
      <c r="CX93" s="113"/>
      <c r="CY93" s="113"/>
      <c r="CZ93" s="113"/>
      <c r="DA93" s="113"/>
      <c r="DB93" s="113"/>
      <c r="DC93" s="113"/>
    </row>
    <row r="94" spans="1:239" s="117" customFormat="1" ht="13.5" customHeight="1">
      <c r="A94" s="21"/>
      <c r="B94" s="22"/>
      <c r="C94" s="22"/>
      <c r="D94" s="115" t="s">
        <v>94</v>
      </c>
      <c r="E94" s="22"/>
      <c r="F94" s="30"/>
      <c r="G94" s="23"/>
      <c r="H94" s="23"/>
      <c r="I94" s="24"/>
      <c r="J94" s="3"/>
      <c r="K94" s="72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  <c r="BO94" s="116"/>
      <c r="BP94" s="116"/>
      <c r="BQ94" s="116"/>
      <c r="BR94" s="116"/>
      <c r="BS94" s="116"/>
      <c r="BT94" s="116"/>
      <c r="BU94" s="116"/>
      <c r="BV94" s="116"/>
      <c r="BW94" s="116"/>
      <c r="BX94" s="116"/>
      <c r="BY94" s="116"/>
      <c r="BZ94" s="116"/>
      <c r="CA94" s="116"/>
      <c r="CB94" s="116"/>
      <c r="CC94" s="116"/>
      <c r="CD94" s="116"/>
      <c r="CE94" s="116"/>
      <c r="CF94" s="116"/>
      <c r="CG94" s="116"/>
      <c r="CH94" s="116"/>
      <c r="CI94" s="116"/>
      <c r="CJ94" s="116"/>
      <c r="CK94" s="116"/>
      <c r="CL94" s="116"/>
      <c r="CM94" s="116"/>
      <c r="CN94" s="116"/>
      <c r="CO94" s="116"/>
      <c r="CP94" s="116"/>
      <c r="CQ94" s="116"/>
      <c r="CR94" s="116"/>
      <c r="CS94" s="116"/>
      <c r="CT94" s="116"/>
      <c r="CU94" s="116"/>
      <c r="CV94" s="116"/>
      <c r="CW94" s="116"/>
      <c r="CX94" s="116"/>
      <c r="CY94" s="116"/>
      <c r="CZ94" s="116"/>
      <c r="DA94" s="116"/>
      <c r="DB94" s="116"/>
      <c r="DC94" s="116"/>
    </row>
    <row r="95" spans="1:239" s="117" customFormat="1" ht="13.5" customHeight="1">
      <c r="A95" s="31"/>
      <c r="B95" s="33"/>
      <c r="C95" s="33"/>
      <c r="D95" s="115" t="s">
        <v>95</v>
      </c>
      <c r="E95" s="33"/>
      <c r="F95" s="74">
        <v>10</v>
      </c>
      <c r="G95" s="69"/>
      <c r="H95" s="23"/>
      <c r="I95" s="29"/>
      <c r="J95" s="3"/>
      <c r="K95" s="72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  <c r="AT95" s="116"/>
      <c r="AU95" s="116"/>
      <c r="AV95" s="116"/>
      <c r="AW95" s="116"/>
      <c r="AX95" s="116"/>
      <c r="AY95" s="116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  <c r="BM95" s="116"/>
      <c r="BN95" s="116"/>
      <c r="BO95" s="116"/>
      <c r="BP95" s="116"/>
      <c r="BQ95" s="116"/>
      <c r="BR95" s="116"/>
      <c r="BS95" s="116"/>
      <c r="BT95" s="116"/>
      <c r="BU95" s="116"/>
      <c r="BV95" s="116"/>
      <c r="BW95" s="116"/>
      <c r="BX95" s="116"/>
      <c r="BY95" s="116"/>
      <c r="BZ95" s="116"/>
      <c r="CA95" s="116"/>
      <c r="CB95" s="116"/>
      <c r="CC95" s="116"/>
      <c r="CD95" s="116"/>
      <c r="CE95" s="116"/>
      <c r="CF95" s="116"/>
      <c r="CG95" s="116"/>
      <c r="CH95" s="116"/>
      <c r="CI95" s="116"/>
      <c r="CJ95" s="116"/>
      <c r="CK95" s="116"/>
      <c r="CL95" s="116"/>
      <c r="CM95" s="116"/>
      <c r="CN95" s="116"/>
      <c r="CO95" s="116"/>
      <c r="CP95" s="116"/>
      <c r="CQ95" s="116"/>
      <c r="CR95" s="116"/>
      <c r="CS95" s="116"/>
      <c r="CT95" s="116"/>
      <c r="CU95" s="116"/>
      <c r="CV95" s="116"/>
      <c r="CW95" s="116"/>
      <c r="CX95" s="116"/>
      <c r="CY95" s="116"/>
      <c r="CZ95" s="116"/>
      <c r="DA95" s="116"/>
      <c r="DB95" s="116"/>
      <c r="DC95" s="116"/>
    </row>
    <row r="96" spans="1:239" s="14" customFormat="1" ht="13.5" customHeight="1">
      <c r="A96" s="128"/>
      <c r="B96" s="73"/>
      <c r="C96" s="73">
        <v>783</v>
      </c>
      <c r="D96" s="73" t="s">
        <v>96</v>
      </c>
      <c r="E96" s="73"/>
      <c r="F96" s="120"/>
      <c r="G96" s="75"/>
      <c r="H96" s="75">
        <f>SUM(H97:H144)</f>
        <v>0</v>
      </c>
      <c r="I96" s="24"/>
    </row>
    <row r="97" spans="1:107" s="133" customFormat="1" ht="13.5" customHeight="1">
      <c r="A97" s="21">
        <v>23</v>
      </c>
      <c r="B97" s="25" t="s">
        <v>97</v>
      </c>
      <c r="C97" s="22">
        <v>783601321</v>
      </c>
      <c r="D97" s="22" t="s">
        <v>98</v>
      </c>
      <c r="E97" s="22" t="s">
        <v>63</v>
      </c>
      <c r="F97" s="30">
        <f>SUM(F99:F101)</f>
        <v>124.88400000000001</v>
      </c>
      <c r="G97" s="23"/>
      <c r="H97" s="23">
        <f>F97*G97</f>
        <v>0</v>
      </c>
      <c r="I97" s="123" t="s">
        <v>64</v>
      </c>
      <c r="J97" s="154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  <c r="BI97" s="132"/>
      <c r="BJ97" s="132"/>
      <c r="BK97" s="132"/>
      <c r="BL97" s="132"/>
      <c r="BM97" s="132"/>
      <c r="BN97" s="132"/>
      <c r="BO97" s="132"/>
      <c r="BP97" s="132"/>
      <c r="BQ97" s="132"/>
      <c r="BR97" s="132"/>
      <c r="BS97" s="132"/>
      <c r="BT97" s="132"/>
      <c r="BU97" s="132"/>
      <c r="BV97" s="132"/>
      <c r="BW97" s="132"/>
      <c r="BX97" s="132"/>
      <c r="BY97" s="132"/>
      <c r="BZ97" s="132"/>
      <c r="CA97" s="132"/>
      <c r="CB97" s="132"/>
      <c r="CC97" s="132"/>
      <c r="CD97" s="132"/>
      <c r="CE97" s="132"/>
      <c r="CF97" s="132"/>
      <c r="CG97" s="132"/>
      <c r="CH97" s="132"/>
      <c r="CI97" s="132"/>
      <c r="CJ97" s="132"/>
      <c r="CK97" s="132"/>
      <c r="CL97" s="132"/>
      <c r="CM97" s="132"/>
      <c r="CN97" s="132"/>
      <c r="CO97" s="132"/>
      <c r="CP97" s="132"/>
      <c r="CQ97" s="132"/>
      <c r="CR97" s="132"/>
      <c r="CS97" s="132"/>
      <c r="CT97" s="132"/>
      <c r="CU97" s="132"/>
      <c r="CV97" s="132"/>
      <c r="CW97" s="132"/>
      <c r="CX97" s="132"/>
      <c r="CY97" s="132"/>
      <c r="CZ97" s="132"/>
      <c r="DA97" s="132"/>
      <c r="DB97" s="132"/>
      <c r="DC97" s="132"/>
    </row>
    <row r="98" spans="1:107" s="133" customFormat="1" ht="13.5" customHeight="1">
      <c r="A98" s="128"/>
      <c r="B98" s="129"/>
      <c r="C98" s="73"/>
      <c r="D98" s="130" t="s">
        <v>99</v>
      </c>
      <c r="E98" s="73"/>
      <c r="F98" s="132"/>
      <c r="G98" s="75"/>
      <c r="H98" s="75"/>
      <c r="I98" s="29"/>
      <c r="J98" s="155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2"/>
      <c r="AZ98" s="132"/>
      <c r="BA98" s="132"/>
      <c r="BB98" s="132"/>
      <c r="BC98" s="132"/>
      <c r="BD98" s="132"/>
      <c r="BE98" s="132"/>
      <c r="BF98" s="132"/>
      <c r="BG98" s="132"/>
      <c r="BH98" s="132"/>
      <c r="BI98" s="132"/>
      <c r="BJ98" s="132"/>
      <c r="BK98" s="132"/>
      <c r="BL98" s="132"/>
      <c r="BM98" s="132"/>
      <c r="BN98" s="132"/>
      <c r="BO98" s="132"/>
      <c r="BP98" s="132"/>
      <c r="BQ98" s="132"/>
      <c r="BR98" s="132"/>
      <c r="BS98" s="132"/>
      <c r="BT98" s="132"/>
      <c r="BU98" s="132"/>
      <c r="BV98" s="132"/>
      <c r="BW98" s="132"/>
      <c r="BX98" s="132"/>
      <c r="BY98" s="132"/>
      <c r="BZ98" s="132"/>
      <c r="CA98" s="132"/>
      <c r="CB98" s="132"/>
      <c r="CC98" s="132"/>
      <c r="CD98" s="132"/>
      <c r="CE98" s="132"/>
      <c r="CF98" s="132"/>
      <c r="CG98" s="132"/>
      <c r="CH98" s="132"/>
      <c r="CI98" s="132"/>
      <c r="CJ98" s="132"/>
      <c r="CK98" s="132"/>
      <c r="CL98" s="132"/>
      <c r="CM98" s="132"/>
      <c r="CN98" s="132"/>
      <c r="CO98" s="132"/>
      <c r="CP98" s="132"/>
      <c r="CQ98" s="132"/>
      <c r="CR98" s="132"/>
      <c r="CS98" s="132"/>
      <c r="CT98" s="132"/>
      <c r="CU98" s="132"/>
      <c r="CV98" s="132"/>
      <c r="CW98" s="132"/>
      <c r="CX98" s="132"/>
      <c r="CY98" s="132"/>
      <c r="CZ98" s="132"/>
      <c r="DA98" s="132"/>
      <c r="DB98" s="132"/>
      <c r="DC98" s="132"/>
    </row>
    <row r="99" spans="1:107" s="133" customFormat="1" ht="13.5" customHeight="1">
      <c r="A99" s="128"/>
      <c r="B99" s="129"/>
      <c r="C99" s="73"/>
      <c r="D99" s="130" t="s">
        <v>129</v>
      </c>
      <c r="E99" s="73"/>
      <c r="F99" s="28">
        <f>0.327*(12)</f>
        <v>3.9240000000000004</v>
      </c>
      <c r="G99" s="75"/>
      <c r="H99" s="75"/>
      <c r="I99" s="29"/>
      <c r="J99" s="131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132"/>
      <c r="BE99" s="132"/>
      <c r="BF99" s="132"/>
      <c r="BG99" s="132"/>
      <c r="BH99" s="132"/>
      <c r="BI99" s="132"/>
      <c r="BJ99" s="132"/>
      <c r="BK99" s="132"/>
      <c r="BL99" s="132"/>
      <c r="BM99" s="132"/>
      <c r="BN99" s="132"/>
      <c r="BO99" s="132"/>
      <c r="BP99" s="132"/>
      <c r="BQ99" s="132"/>
      <c r="BR99" s="132"/>
      <c r="BS99" s="132"/>
      <c r="BT99" s="132"/>
      <c r="BU99" s="132"/>
      <c r="BV99" s="132"/>
      <c r="BW99" s="132"/>
      <c r="BX99" s="132"/>
      <c r="BY99" s="132"/>
      <c r="BZ99" s="132"/>
      <c r="CA99" s="132"/>
      <c r="CB99" s="132"/>
      <c r="CC99" s="132"/>
      <c r="CD99" s="132"/>
      <c r="CE99" s="132"/>
      <c r="CF99" s="132"/>
      <c r="CG99" s="132"/>
      <c r="CH99" s="132"/>
      <c r="CI99" s="132"/>
      <c r="CJ99" s="132"/>
      <c r="CK99" s="132"/>
      <c r="CL99" s="132"/>
      <c r="CM99" s="132"/>
      <c r="CN99" s="132"/>
      <c r="CO99" s="132"/>
      <c r="CP99" s="132"/>
      <c r="CQ99" s="132"/>
      <c r="CR99" s="132"/>
      <c r="CS99" s="132"/>
      <c r="CT99" s="132"/>
      <c r="CU99" s="132"/>
      <c r="CV99" s="132"/>
      <c r="CW99" s="132"/>
      <c r="CX99" s="132"/>
      <c r="CY99" s="132"/>
      <c r="CZ99" s="132"/>
      <c r="DA99" s="132"/>
      <c r="DB99" s="132"/>
      <c r="DC99" s="132"/>
    </row>
    <row r="100" spans="1:107" s="133" customFormat="1" ht="27" customHeight="1">
      <c r="A100" s="128"/>
      <c r="B100" s="129"/>
      <c r="C100" s="73"/>
      <c r="D100" s="130" t="s">
        <v>130</v>
      </c>
      <c r="E100" s="73"/>
      <c r="F100" s="28">
        <f>0.44*(30+25+25+25+25+30+30+30+30)</f>
        <v>110</v>
      </c>
      <c r="G100" s="75"/>
      <c r="H100" s="75"/>
      <c r="I100" s="29"/>
      <c r="J100" s="131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132"/>
      <c r="BE100" s="132"/>
      <c r="BF100" s="132"/>
      <c r="BG100" s="132"/>
      <c r="BH100" s="132"/>
      <c r="BI100" s="132"/>
      <c r="BJ100" s="132"/>
      <c r="BK100" s="132"/>
      <c r="BL100" s="132"/>
      <c r="BM100" s="132"/>
      <c r="BN100" s="132"/>
      <c r="BO100" s="132"/>
      <c r="BP100" s="132"/>
      <c r="BQ100" s="132"/>
      <c r="BR100" s="132"/>
      <c r="BS100" s="132"/>
      <c r="BT100" s="132"/>
      <c r="BU100" s="132"/>
      <c r="BV100" s="132"/>
      <c r="BW100" s="132"/>
      <c r="BX100" s="132"/>
      <c r="BY100" s="132"/>
      <c r="BZ100" s="132"/>
      <c r="CA100" s="132"/>
      <c r="CB100" s="132"/>
      <c r="CC100" s="132"/>
      <c r="CD100" s="132"/>
      <c r="CE100" s="132"/>
      <c r="CF100" s="132"/>
      <c r="CG100" s="132"/>
      <c r="CH100" s="132"/>
      <c r="CI100" s="132"/>
      <c r="CJ100" s="132"/>
      <c r="CK100" s="132"/>
      <c r="CL100" s="132"/>
      <c r="CM100" s="132"/>
      <c r="CN100" s="132"/>
      <c r="CO100" s="132"/>
      <c r="CP100" s="132"/>
      <c r="CQ100" s="132"/>
      <c r="CR100" s="132"/>
      <c r="CS100" s="132"/>
      <c r="CT100" s="132"/>
      <c r="CU100" s="132"/>
      <c r="CV100" s="132"/>
      <c r="CW100" s="132"/>
      <c r="CX100" s="132"/>
      <c r="CY100" s="132"/>
      <c r="CZ100" s="132"/>
      <c r="DA100" s="132"/>
      <c r="DB100" s="132"/>
      <c r="DC100" s="132"/>
    </row>
    <row r="101" spans="1:107" s="133" customFormat="1" ht="13.5" customHeight="1">
      <c r="A101" s="128"/>
      <c r="B101" s="129"/>
      <c r="C101" s="73"/>
      <c r="D101" s="130" t="s">
        <v>131</v>
      </c>
      <c r="E101" s="73"/>
      <c r="F101" s="28">
        <f>0.548*(20)</f>
        <v>10.96</v>
      </c>
      <c r="G101" s="75"/>
      <c r="H101" s="75"/>
      <c r="I101" s="29"/>
      <c r="J101" s="131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  <c r="BA101" s="132"/>
      <c r="BB101" s="132"/>
      <c r="BC101" s="132"/>
      <c r="BD101" s="132"/>
      <c r="BE101" s="132"/>
      <c r="BF101" s="132"/>
      <c r="BG101" s="132"/>
      <c r="BH101" s="132"/>
      <c r="BI101" s="132"/>
      <c r="BJ101" s="132"/>
      <c r="BK101" s="132"/>
      <c r="BL101" s="132"/>
      <c r="BM101" s="132"/>
      <c r="BN101" s="132"/>
      <c r="BO101" s="132"/>
      <c r="BP101" s="132"/>
      <c r="BQ101" s="132"/>
      <c r="BR101" s="132"/>
      <c r="BS101" s="132"/>
      <c r="BT101" s="132"/>
      <c r="BU101" s="132"/>
      <c r="BV101" s="132"/>
      <c r="BW101" s="132"/>
      <c r="BX101" s="132"/>
      <c r="BY101" s="132"/>
      <c r="BZ101" s="132"/>
      <c r="CA101" s="132"/>
      <c r="CB101" s="132"/>
      <c r="CC101" s="132"/>
      <c r="CD101" s="132"/>
      <c r="CE101" s="132"/>
      <c r="CF101" s="132"/>
      <c r="CG101" s="132"/>
      <c r="CH101" s="132"/>
      <c r="CI101" s="132"/>
      <c r="CJ101" s="132"/>
      <c r="CK101" s="132"/>
      <c r="CL101" s="132"/>
      <c r="CM101" s="132"/>
      <c r="CN101" s="132"/>
      <c r="CO101" s="132"/>
      <c r="CP101" s="132"/>
      <c r="CQ101" s="132"/>
      <c r="CR101" s="132"/>
      <c r="CS101" s="132"/>
      <c r="CT101" s="132"/>
      <c r="CU101" s="132"/>
      <c r="CV101" s="132"/>
      <c r="CW101" s="132"/>
      <c r="CX101" s="132"/>
      <c r="CY101" s="132"/>
      <c r="CZ101" s="132"/>
      <c r="DA101" s="132"/>
      <c r="DB101" s="132"/>
      <c r="DC101" s="132"/>
    </row>
    <row r="102" spans="1:107" s="133" customFormat="1" ht="13.5" customHeight="1">
      <c r="A102" s="21">
        <v>24</v>
      </c>
      <c r="B102" s="25" t="s">
        <v>97</v>
      </c>
      <c r="C102" s="22">
        <v>783601327</v>
      </c>
      <c r="D102" s="22" t="s">
        <v>100</v>
      </c>
      <c r="E102" s="22" t="s">
        <v>63</v>
      </c>
      <c r="F102" s="30">
        <f>SUM(F104:F106)</f>
        <v>124.88400000000001</v>
      </c>
      <c r="G102" s="23"/>
      <c r="H102" s="23">
        <f>F102*G102</f>
        <v>0</v>
      </c>
      <c r="I102" s="123" t="s">
        <v>64</v>
      </c>
      <c r="J102" s="131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132"/>
      <c r="BE102" s="132"/>
      <c r="BF102" s="132"/>
      <c r="BG102" s="132"/>
      <c r="BH102" s="132"/>
      <c r="BI102" s="132"/>
      <c r="BJ102" s="132"/>
      <c r="BK102" s="132"/>
      <c r="BL102" s="132"/>
      <c r="BM102" s="132"/>
      <c r="BN102" s="132"/>
      <c r="BO102" s="132"/>
      <c r="BP102" s="132"/>
      <c r="BQ102" s="132"/>
      <c r="BR102" s="132"/>
      <c r="BS102" s="132"/>
      <c r="BT102" s="132"/>
      <c r="BU102" s="132"/>
      <c r="BV102" s="132"/>
      <c r="BW102" s="132"/>
      <c r="BX102" s="132"/>
      <c r="BY102" s="132"/>
      <c r="BZ102" s="132"/>
      <c r="CA102" s="132"/>
      <c r="CB102" s="132"/>
      <c r="CC102" s="132"/>
      <c r="CD102" s="132"/>
      <c r="CE102" s="132"/>
      <c r="CF102" s="132"/>
      <c r="CG102" s="132"/>
      <c r="CH102" s="132"/>
      <c r="CI102" s="132"/>
      <c r="CJ102" s="132"/>
      <c r="CK102" s="132"/>
      <c r="CL102" s="132"/>
      <c r="CM102" s="132"/>
      <c r="CN102" s="132"/>
      <c r="CO102" s="132"/>
      <c r="CP102" s="132"/>
      <c r="CQ102" s="132"/>
      <c r="CR102" s="132"/>
      <c r="CS102" s="132"/>
      <c r="CT102" s="132"/>
      <c r="CU102" s="132"/>
      <c r="CV102" s="132"/>
      <c r="CW102" s="132"/>
      <c r="CX102" s="132"/>
      <c r="CY102" s="132"/>
      <c r="CZ102" s="132"/>
      <c r="DA102" s="132"/>
      <c r="DB102" s="132"/>
      <c r="DC102" s="132"/>
    </row>
    <row r="103" spans="1:107" s="133" customFormat="1" ht="13.5" customHeight="1">
      <c r="A103" s="128"/>
      <c r="B103" s="129"/>
      <c r="C103" s="73"/>
      <c r="D103" s="130" t="s">
        <v>101</v>
      </c>
      <c r="E103" s="73"/>
      <c r="F103" s="28"/>
      <c r="G103" s="75"/>
      <c r="H103" s="75"/>
      <c r="I103" s="29"/>
      <c r="J103" s="131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2"/>
      <c r="AZ103" s="132"/>
      <c r="BA103" s="132"/>
      <c r="BB103" s="132"/>
      <c r="BC103" s="132"/>
      <c r="BD103" s="132"/>
      <c r="BE103" s="132"/>
      <c r="BF103" s="132"/>
      <c r="BG103" s="132"/>
      <c r="BH103" s="132"/>
      <c r="BI103" s="132"/>
      <c r="BJ103" s="132"/>
      <c r="BK103" s="132"/>
      <c r="BL103" s="132"/>
      <c r="BM103" s="132"/>
      <c r="BN103" s="132"/>
      <c r="BO103" s="132"/>
      <c r="BP103" s="132"/>
      <c r="BQ103" s="132"/>
      <c r="BR103" s="132"/>
      <c r="BS103" s="132"/>
      <c r="BT103" s="132"/>
      <c r="BU103" s="132"/>
      <c r="BV103" s="132"/>
      <c r="BW103" s="132"/>
      <c r="BX103" s="132"/>
      <c r="BY103" s="132"/>
      <c r="BZ103" s="132"/>
      <c r="CA103" s="132"/>
      <c r="CB103" s="132"/>
      <c r="CC103" s="132"/>
      <c r="CD103" s="132"/>
      <c r="CE103" s="132"/>
      <c r="CF103" s="132"/>
      <c r="CG103" s="132"/>
      <c r="CH103" s="132"/>
      <c r="CI103" s="132"/>
      <c r="CJ103" s="132"/>
      <c r="CK103" s="132"/>
      <c r="CL103" s="132"/>
      <c r="CM103" s="132"/>
      <c r="CN103" s="132"/>
      <c r="CO103" s="132"/>
      <c r="CP103" s="132"/>
      <c r="CQ103" s="132"/>
      <c r="CR103" s="132"/>
      <c r="CS103" s="132"/>
      <c r="CT103" s="132"/>
      <c r="CU103" s="132"/>
      <c r="CV103" s="132"/>
      <c r="CW103" s="132"/>
      <c r="CX103" s="132"/>
      <c r="CY103" s="132"/>
      <c r="CZ103" s="132"/>
      <c r="DA103" s="132"/>
      <c r="DB103" s="132"/>
      <c r="DC103" s="132"/>
    </row>
    <row r="104" spans="1:107" s="133" customFormat="1" ht="13.5" customHeight="1">
      <c r="A104" s="128"/>
      <c r="B104" s="129"/>
      <c r="C104" s="73"/>
      <c r="D104" s="130" t="s">
        <v>129</v>
      </c>
      <c r="E104" s="73"/>
      <c r="F104" s="28">
        <f>0.327*(12)</f>
        <v>3.9240000000000004</v>
      </c>
      <c r="G104" s="75"/>
      <c r="H104" s="75"/>
      <c r="I104" s="29"/>
      <c r="J104" s="131"/>
      <c r="K104" s="132"/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  <c r="AX104" s="132"/>
      <c r="AY104" s="132"/>
      <c r="AZ104" s="132"/>
      <c r="BA104" s="132"/>
      <c r="BB104" s="132"/>
      <c r="BC104" s="132"/>
      <c r="BD104" s="132"/>
      <c r="BE104" s="132"/>
      <c r="BF104" s="132"/>
      <c r="BG104" s="132"/>
      <c r="BH104" s="132"/>
      <c r="BI104" s="132"/>
      <c r="BJ104" s="132"/>
      <c r="BK104" s="132"/>
      <c r="BL104" s="132"/>
      <c r="BM104" s="132"/>
      <c r="BN104" s="132"/>
      <c r="BO104" s="132"/>
      <c r="BP104" s="132"/>
      <c r="BQ104" s="132"/>
      <c r="BR104" s="132"/>
      <c r="BS104" s="132"/>
      <c r="BT104" s="132"/>
      <c r="BU104" s="132"/>
      <c r="BV104" s="132"/>
      <c r="BW104" s="132"/>
      <c r="BX104" s="132"/>
      <c r="BY104" s="132"/>
      <c r="BZ104" s="132"/>
      <c r="CA104" s="132"/>
      <c r="CB104" s="132"/>
      <c r="CC104" s="132"/>
      <c r="CD104" s="132"/>
      <c r="CE104" s="132"/>
      <c r="CF104" s="132"/>
      <c r="CG104" s="132"/>
      <c r="CH104" s="132"/>
      <c r="CI104" s="132"/>
      <c r="CJ104" s="132"/>
      <c r="CK104" s="132"/>
      <c r="CL104" s="132"/>
      <c r="CM104" s="132"/>
      <c r="CN104" s="132"/>
      <c r="CO104" s="132"/>
      <c r="CP104" s="132"/>
      <c r="CQ104" s="132"/>
      <c r="CR104" s="132"/>
      <c r="CS104" s="132"/>
      <c r="CT104" s="132"/>
      <c r="CU104" s="132"/>
      <c r="CV104" s="132"/>
      <c r="CW104" s="132"/>
      <c r="CX104" s="132"/>
      <c r="CY104" s="132"/>
      <c r="CZ104" s="132"/>
      <c r="DA104" s="132"/>
      <c r="DB104" s="132"/>
      <c r="DC104" s="132"/>
    </row>
    <row r="105" spans="1:107" s="133" customFormat="1" ht="27" customHeight="1">
      <c r="A105" s="128"/>
      <c r="B105" s="129"/>
      <c r="C105" s="73"/>
      <c r="D105" s="130" t="s">
        <v>130</v>
      </c>
      <c r="E105" s="73"/>
      <c r="F105" s="28">
        <f>0.44*(30+25+25+25+25+30+30+30+30)</f>
        <v>110</v>
      </c>
      <c r="G105" s="75"/>
      <c r="H105" s="75"/>
      <c r="I105" s="29"/>
      <c r="J105" s="131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2"/>
      <c r="AZ105" s="132"/>
      <c r="BA105" s="132"/>
      <c r="BB105" s="132"/>
      <c r="BC105" s="132"/>
      <c r="BD105" s="132"/>
      <c r="BE105" s="132"/>
      <c r="BF105" s="132"/>
      <c r="BG105" s="132"/>
      <c r="BH105" s="132"/>
      <c r="BI105" s="132"/>
      <c r="BJ105" s="132"/>
      <c r="BK105" s="132"/>
      <c r="BL105" s="132"/>
      <c r="BM105" s="132"/>
      <c r="BN105" s="132"/>
      <c r="BO105" s="132"/>
      <c r="BP105" s="132"/>
      <c r="BQ105" s="132"/>
      <c r="BR105" s="132"/>
      <c r="BS105" s="132"/>
      <c r="BT105" s="132"/>
      <c r="BU105" s="132"/>
      <c r="BV105" s="132"/>
      <c r="BW105" s="132"/>
      <c r="BX105" s="132"/>
      <c r="BY105" s="132"/>
      <c r="BZ105" s="132"/>
      <c r="CA105" s="132"/>
      <c r="CB105" s="132"/>
      <c r="CC105" s="132"/>
      <c r="CD105" s="132"/>
      <c r="CE105" s="132"/>
      <c r="CF105" s="132"/>
      <c r="CG105" s="132"/>
      <c r="CH105" s="132"/>
      <c r="CI105" s="132"/>
      <c r="CJ105" s="132"/>
      <c r="CK105" s="132"/>
      <c r="CL105" s="132"/>
      <c r="CM105" s="132"/>
      <c r="CN105" s="132"/>
      <c r="CO105" s="132"/>
      <c r="CP105" s="132"/>
      <c r="CQ105" s="132"/>
      <c r="CR105" s="132"/>
      <c r="CS105" s="132"/>
      <c r="CT105" s="132"/>
      <c r="CU105" s="132"/>
      <c r="CV105" s="132"/>
      <c r="CW105" s="132"/>
      <c r="CX105" s="132"/>
      <c r="CY105" s="132"/>
      <c r="CZ105" s="132"/>
      <c r="DA105" s="132"/>
      <c r="DB105" s="132"/>
      <c r="DC105" s="132"/>
    </row>
    <row r="106" spans="1:107" s="133" customFormat="1" ht="13.5" customHeight="1">
      <c r="A106" s="128"/>
      <c r="B106" s="129"/>
      <c r="C106" s="73"/>
      <c r="D106" s="130" t="s">
        <v>131</v>
      </c>
      <c r="E106" s="73"/>
      <c r="F106" s="28">
        <f>0.548*(20)</f>
        <v>10.96</v>
      </c>
      <c r="G106" s="75"/>
      <c r="H106" s="75"/>
      <c r="I106" s="29"/>
      <c r="J106" s="131"/>
      <c r="K106" s="132"/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2"/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2"/>
      <c r="AZ106" s="132"/>
      <c r="BA106" s="132"/>
      <c r="BB106" s="132"/>
      <c r="BC106" s="132"/>
      <c r="BD106" s="132"/>
      <c r="BE106" s="132"/>
      <c r="BF106" s="132"/>
      <c r="BG106" s="132"/>
      <c r="BH106" s="132"/>
      <c r="BI106" s="132"/>
      <c r="BJ106" s="132"/>
      <c r="BK106" s="132"/>
      <c r="BL106" s="132"/>
      <c r="BM106" s="132"/>
      <c r="BN106" s="132"/>
      <c r="BO106" s="132"/>
      <c r="BP106" s="132"/>
      <c r="BQ106" s="132"/>
      <c r="BR106" s="132"/>
      <c r="BS106" s="132"/>
      <c r="BT106" s="132"/>
      <c r="BU106" s="132"/>
      <c r="BV106" s="132"/>
      <c r="BW106" s="132"/>
      <c r="BX106" s="132"/>
      <c r="BY106" s="132"/>
      <c r="BZ106" s="132"/>
      <c r="CA106" s="132"/>
      <c r="CB106" s="132"/>
      <c r="CC106" s="132"/>
      <c r="CD106" s="132"/>
      <c r="CE106" s="132"/>
      <c r="CF106" s="132"/>
      <c r="CG106" s="132"/>
      <c r="CH106" s="132"/>
      <c r="CI106" s="132"/>
      <c r="CJ106" s="132"/>
      <c r="CK106" s="132"/>
      <c r="CL106" s="132"/>
      <c r="CM106" s="132"/>
      <c r="CN106" s="132"/>
      <c r="CO106" s="132"/>
      <c r="CP106" s="132"/>
      <c r="CQ106" s="132"/>
      <c r="CR106" s="132"/>
      <c r="CS106" s="132"/>
      <c r="CT106" s="132"/>
      <c r="CU106" s="132"/>
      <c r="CV106" s="132"/>
      <c r="CW106" s="132"/>
      <c r="CX106" s="132"/>
      <c r="CY106" s="132"/>
      <c r="CZ106" s="132"/>
      <c r="DA106" s="132"/>
      <c r="DB106" s="132"/>
      <c r="DC106" s="132"/>
    </row>
    <row r="107" spans="1:107" s="133" customFormat="1" ht="13.5" customHeight="1">
      <c r="A107" s="21">
        <v>25</v>
      </c>
      <c r="B107" s="25" t="s">
        <v>97</v>
      </c>
      <c r="C107" s="22">
        <v>783601713</v>
      </c>
      <c r="D107" s="22" t="s">
        <v>102</v>
      </c>
      <c r="E107" s="22" t="s">
        <v>25</v>
      </c>
      <c r="F107" s="30">
        <f>SUM(F109:F109)</f>
        <v>74.5</v>
      </c>
      <c r="G107" s="23"/>
      <c r="H107" s="23">
        <f>F107*G107</f>
        <v>0</v>
      </c>
      <c r="I107" s="123" t="s">
        <v>64</v>
      </c>
      <c r="J107" s="155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2"/>
      <c r="AZ107" s="132"/>
      <c r="BA107" s="132"/>
      <c r="BB107" s="132"/>
      <c r="BC107" s="132"/>
      <c r="BD107" s="132"/>
      <c r="BE107" s="132"/>
      <c r="BF107" s="132"/>
      <c r="BG107" s="132"/>
      <c r="BH107" s="132"/>
      <c r="BI107" s="132"/>
      <c r="BJ107" s="132"/>
      <c r="BK107" s="132"/>
      <c r="BL107" s="132"/>
      <c r="BM107" s="132"/>
      <c r="BN107" s="132"/>
      <c r="BO107" s="132"/>
      <c r="BP107" s="132"/>
      <c r="BQ107" s="132"/>
      <c r="BR107" s="132"/>
      <c r="BS107" s="132"/>
      <c r="BT107" s="132"/>
      <c r="BU107" s="132"/>
      <c r="BV107" s="132"/>
      <c r="BW107" s="132"/>
      <c r="BX107" s="132"/>
      <c r="BY107" s="132"/>
      <c r="BZ107" s="132"/>
      <c r="CA107" s="132"/>
      <c r="CB107" s="132"/>
      <c r="CC107" s="132"/>
      <c r="CD107" s="132"/>
      <c r="CE107" s="132"/>
      <c r="CF107" s="132"/>
      <c r="CG107" s="132"/>
      <c r="CH107" s="132"/>
      <c r="CI107" s="132"/>
      <c r="CJ107" s="132"/>
      <c r="CK107" s="132"/>
      <c r="CL107" s="132"/>
      <c r="CM107" s="132"/>
      <c r="CN107" s="132"/>
      <c r="CO107" s="132"/>
      <c r="CP107" s="132"/>
      <c r="CQ107" s="132"/>
      <c r="CR107" s="132"/>
      <c r="CS107" s="132"/>
      <c r="CT107" s="132"/>
      <c r="CU107" s="132"/>
      <c r="CV107" s="132"/>
      <c r="CW107" s="132"/>
      <c r="CX107" s="132"/>
      <c r="CY107" s="132"/>
      <c r="CZ107" s="132"/>
      <c r="DA107" s="132"/>
      <c r="DB107" s="132"/>
      <c r="DC107" s="132"/>
    </row>
    <row r="108" spans="1:107" s="133" customFormat="1" ht="13.5" customHeight="1">
      <c r="A108" s="128"/>
      <c r="B108" s="129"/>
      <c r="C108" s="73"/>
      <c r="D108" s="130" t="s">
        <v>103</v>
      </c>
      <c r="E108" s="73"/>
      <c r="F108" s="132"/>
      <c r="G108" s="75"/>
      <c r="H108" s="75"/>
      <c r="I108" s="29"/>
      <c r="J108" s="155"/>
      <c r="K108" s="132"/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2"/>
      <c r="AZ108" s="132"/>
      <c r="BA108" s="132"/>
      <c r="BB108" s="132"/>
      <c r="BC108" s="132"/>
      <c r="BD108" s="132"/>
      <c r="BE108" s="132"/>
      <c r="BF108" s="132"/>
      <c r="BG108" s="132"/>
      <c r="BH108" s="132"/>
      <c r="BI108" s="132"/>
      <c r="BJ108" s="132"/>
      <c r="BK108" s="132"/>
      <c r="BL108" s="132"/>
      <c r="BM108" s="132"/>
      <c r="BN108" s="132"/>
      <c r="BO108" s="132"/>
      <c r="BP108" s="132"/>
      <c r="BQ108" s="132"/>
      <c r="BR108" s="132"/>
      <c r="BS108" s="132"/>
      <c r="BT108" s="132"/>
      <c r="BU108" s="132"/>
      <c r="BV108" s="132"/>
      <c r="BW108" s="132"/>
      <c r="BX108" s="132"/>
      <c r="BY108" s="132"/>
      <c r="BZ108" s="132"/>
      <c r="CA108" s="132"/>
      <c r="CB108" s="132"/>
      <c r="CC108" s="132"/>
      <c r="CD108" s="132"/>
      <c r="CE108" s="132"/>
      <c r="CF108" s="132"/>
      <c r="CG108" s="132"/>
      <c r="CH108" s="132"/>
      <c r="CI108" s="132"/>
      <c r="CJ108" s="132"/>
      <c r="CK108" s="132"/>
      <c r="CL108" s="132"/>
      <c r="CM108" s="132"/>
      <c r="CN108" s="132"/>
      <c r="CO108" s="132"/>
      <c r="CP108" s="132"/>
      <c r="CQ108" s="132"/>
      <c r="CR108" s="132"/>
      <c r="CS108" s="132"/>
      <c r="CT108" s="132"/>
      <c r="CU108" s="132"/>
      <c r="CV108" s="132"/>
      <c r="CW108" s="132"/>
      <c r="CX108" s="132"/>
      <c r="CY108" s="132"/>
      <c r="CZ108" s="132"/>
      <c r="DA108" s="132"/>
      <c r="DB108" s="132"/>
      <c r="DC108" s="132"/>
    </row>
    <row r="109" spans="1:107" s="133" customFormat="1" ht="27" customHeight="1">
      <c r="A109" s="128"/>
      <c r="B109" s="129"/>
      <c r="C109" s="73"/>
      <c r="D109" s="130" t="s">
        <v>142</v>
      </c>
      <c r="E109" s="73"/>
      <c r="F109" s="28">
        <f>(5.5+22+41+6)</f>
        <v>74.5</v>
      </c>
      <c r="G109" s="75"/>
      <c r="H109" s="75"/>
      <c r="I109" s="29"/>
      <c r="J109" s="155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2"/>
      <c r="AZ109" s="132"/>
      <c r="BA109" s="132"/>
      <c r="BB109" s="132"/>
      <c r="BC109" s="132"/>
      <c r="BD109" s="132"/>
      <c r="BE109" s="132"/>
      <c r="BF109" s="132"/>
      <c r="BG109" s="132"/>
      <c r="BH109" s="132"/>
      <c r="BI109" s="132"/>
      <c r="BJ109" s="132"/>
      <c r="BK109" s="132"/>
      <c r="BL109" s="132"/>
      <c r="BM109" s="132"/>
      <c r="BN109" s="132"/>
      <c r="BO109" s="132"/>
      <c r="BP109" s="132"/>
      <c r="BQ109" s="132"/>
      <c r="BR109" s="132"/>
      <c r="BS109" s="132"/>
      <c r="BT109" s="132"/>
      <c r="BU109" s="132"/>
      <c r="BV109" s="132"/>
      <c r="BW109" s="132"/>
      <c r="BX109" s="132"/>
      <c r="BY109" s="132"/>
      <c r="BZ109" s="132"/>
      <c r="CA109" s="132"/>
      <c r="CB109" s="132"/>
      <c r="CC109" s="132"/>
      <c r="CD109" s="132"/>
      <c r="CE109" s="132"/>
      <c r="CF109" s="132"/>
      <c r="CG109" s="132"/>
      <c r="CH109" s="132"/>
      <c r="CI109" s="132"/>
      <c r="CJ109" s="132"/>
      <c r="CK109" s="132"/>
      <c r="CL109" s="132"/>
      <c r="CM109" s="132"/>
      <c r="CN109" s="132"/>
      <c r="CO109" s="132"/>
      <c r="CP109" s="132"/>
      <c r="CQ109" s="132"/>
      <c r="CR109" s="132"/>
      <c r="CS109" s="132"/>
      <c r="CT109" s="132"/>
      <c r="CU109" s="132"/>
      <c r="CV109" s="132"/>
      <c r="CW109" s="132"/>
      <c r="CX109" s="132"/>
      <c r="CY109" s="132"/>
      <c r="CZ109" s="132"/>
      <c r="DA109" s="132"/>
      <c r="DB109" s="132"/>
      <c r="DC109" s="132"/>
    </row>
    <row r="110" spans="1:107" s="133" customFormat="1" ht="13.5" customHeight="1">
      <c r="A110" s="21">
        <v>26</v>
      </c>
      <c r="B110" s="25" t="s">
        <v>97</v>
      </c>
      <c r="C110" s="22">
        <v>783601421</v>
      </c>
      <c r="D110" s="22" t="s">
        <v>104</v>
      </c>
      <c r="E110" s="22" t="s">
        <v>63</v>
      </c>
      <c r="F110" s="30">
        <f>SUM(F112:F114)</f>
        <v>124.88400000000001</v>
      </c>
      <c r="G110" s="23"/>
      <c r="H110" s="23">
        <f>F110*G110</f>
        <v>0</v>
      </c>
      <c r="I110" s="123" t="s">
        <v>64</v>
      </c>
      <c r="J110" s="154"/>
      <c r="K110" s="132"/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2"/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2"/>
      <c r="AZ110" s="132"/>
      <c r="BA110" s="132"/>
      <c r="BB110" s="132"/>
      <c r="BC110" s="132"/>
      <c r="BD110" s="132"/>
      <c r="BE110" s="132"/>
      <c r="BF110" s="132"/>
      <c r="BG110" s="132"/>
      <c r="BH110" s="132"/>
      <c r="BI110" s="132"/>
      <c r="BJ110" s="132"/>
      <c r="BK110" s="132"/>
      <c r="BL110" s="132"/>
      <c r="BM110" s="132"/>
      <c r="BN110" s="132"/>
      <c r="BO110" s="132"/>
      <c r="BP110" s="132"/>
      <c r="BQ110" s="132"/>
      <c r="BR110" s="132"/>
      <c r="BS110" s="132"/>
      <c r="BT110" s="132"/>
      <c r="BU110" s="132"/>
      <c r="BV110" s="132"/>
      <c r="BW110" s="132"/>
      <c r="BX110" s="132"/>
      <c r="BY110" s="132"/>
      <c r="BZ110" s="132"/>
      <c r="CA110" s="132"/>
      <c r="CB110" s="132"/>
      <c r="CC110" s="132"/>
      <c r="CD110" s="132"/>
      <c r="CE110" s="132"/>
      <c r="CF110" s="132"/>
      <c r="CG110" s="132"/>
      <c r="CH110" s="132"/>
      <c r="CI110" s="132"/>
      <c r="CJ110" s="132"/>
      <c r="CK110" s="132"/>
      <c r="CL110" s="132"/>
      <c r="CM110" s="132"/>
      <c r="CN110" s="132"/>
      <c r="CO110" s="132"/>
      <c r="CP110" s="132"/>
      <c r="CQ110" s="132"/>
      <c r="CR110" s="132"/>
      <c r="CS110" s="132"/>
      <c r="CT110" s="132"/>
      <c r="CU110" s="132"/>
      <c r="CV110" s="132"/>
      <c r="CW110" s="132"/>
      <c r="CX110" s="132"/>
      <c r="CY110" s="132"/>
      <c r="CZ110" s="132"/>
      <c r="DA110" s="132"/>
      <c r="DB110" s="132"/>
      <c r="DC110" s="132"/>
    </row>
    <row r="111" spans="1:107" s="133" customFormat="1" ht="13.5" customHeight="1">
      <c r="A111" s="128"/>
      <c r="B111" s="129"/>
      <c r="C111" s="73"/>
      <c r="D111" s="130" t="s">
        <v>105</v>
      </c>
      <c r="E111" s="73"/>
      <c r="F111" s="28"/>
      <c r="G111" s="75"/>
      <c r="H111" s="75"/>
      <c r="I111" s="29"/>
      <c r="J111" s="131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2"/>
      <c r="AZ111" s="132"/>
      <c r="BA111" s="132"/>
      <c r="BB111" s="132"/>
      <c r="BC111" s="132"/>
      <c r="BD111" s="132"/>
      <c r="BE111" s="132"/>
      <c r="BF111" s="132"/>
      <c r="BG111" s="132"/>
      <c r="BH111" s="132"/>
      <c r="BI111" s="132"/>
      <c r="BJ111" s="132"/>
      <c r="BK111" s="132"/>
      <c r="BL111" s="132"/>
      <c r="BM111" s="132"/>
      <c r="BN111" s="132"/>
      <c r="BO111" s="132"/>
      <c r="BP111" s="132"/>
      <c r="BQ111" s="132"/>
      <c r="BR111" s="132"/>
      <c r="BS111" s="132"/>
      <c r="BT111" s="132"/>
      <c r="BU111" s="132"/>
      <c r="BV111" s="132"/>
      <c r="BW111" s="132"/>
      <c r="BX111" s="132"/>
      <c r="BY111" s="132"/>
      <c r="BZ111" s="132"/>
      <c r="CA111" s="132"/>
      <c r="CB111" s="132"/>
      <c r="CC111" s="132"/>
      <c r="CD111" s="132"/>
      <c r="CE111" s="132"/>
      <c r="CF111" s="132"/>
      <c r="CG111" s="132"/>
      <c r="CH111" s="132"/>
      <c r="CI111" s="132"/>
      <c r="CJ111" s="132"/>
      <c r="CK111" s="132"/>
      <c r="CL111" s="132"/>
      <c r="CM111" s="132"/>
      <c r="CN111" s="132"/>
      <c r="CO111" s="132"/>
      <c r="CP111" s="132"/>
      <c r="CQ111" s="132"/>
      <c r="CR111" s="132"/>
      <c r="CS111" s="132"/>
      <c r="CT111" s="132"/>
      <c r="CU111" s="132"/>
      <c r="CV111" s="132"/>
      <c r="CW111" s="132"/>
      <c r="CX111" s="132"/>
      <c r="CY111" s="132"/>
      <c r="CZ111" s="132"/>
      <c r="DA111" s="132"/>
      <c r="DB111" s="132"/>
      <c r="DC111" s="132"/>
    </row>
    <row r="112" spans="1:107" s="133" customFormat="1" ht="13.5" customHeight="1">
      <c r="A112" s="128"/>
      <c r="B112" s="129"/>
      <c r="C112" s="73"/>
      <c r="D112" s="130" t="s">
        <v>129</v>
      </c>
      <c r="E112" s="73"/>
      <c r="F112" s="28">
        <f>0.327*(12)</f>
        <v>3.9240000000000004</v>
      </c>
      <c r="G112" s="75"/>
      <c r="H112" s="75"/>
      <c r="I112" s="29"/>
      <c r="J112" s="131"/>
      <c r="K112" s="132"/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2"/>
      <c r="AZ112" s="132"/>
      <c r="BA112" s="132"/>
      <c r="BB112" s="132"/>
      <c r="BC112" s="132"/>
      <c r="BD112" s="132"/>
      <c r="BE112" s="132"/>
      <c r="BF112" s="132"/>
      <c r="BG112" s="132"/>
      <c r="BH112" s="132"/>
      <c r="BI112" s="132"/>
      <c r="BJ112" s="132"/>
      <c r="BK112" s="132"/>
      <c r="BL112" s="132"/>
      <c r="BM112" s="132"/>
      <c r="BN112" s="132"/>
      <c r="BO112" s="132"/>
      <c r="BP112" s="132"/>
      <c r="BQ112" s="132"/>
      <c r="BR112" s="132"/>
      <c r="BS112" s="132"/>
      <c r="BT112" s="132"/>
      <c r="BU112" s="132"/>
      <c r="BV112" s="132"/>
      <c r="BW112" s="132"/>
      <c r="BX112" s="132"/>
      <c r="BY112" s="132"/>
      <c r="BZ112" s="132"/>
      <c r="CA112" s="132"/>
      <c r="CB112" s="132"/>
      <c r="CC112" s="132"/>
      <c r="CD112" s="132"/>
      <c r="CE112" s="132"/>
      <c r="CF112" s="132"/>
      <c r="CG112" s="132"/>
      <c r="CH112" s="132"/>
      <c r="CI112" s="132"/>
      <c r="CJ112" s="132"/>
      <c r="CK112" s="132"/>
      <c r="CL112" s="132"/>
      <c r="CM112" s="132"/>
      <c r="CN112" s="132"/>
      <c r="CO112" s="132"/>
      <c r="CP112" s="132"/>
      <c r="CQ112" s="132"/>
      <c r="CR112" s="132"/>
      <c r="CS112" s="132"/>
      <c r="CT112" s="132"/>
      <c r="CU112" s="132"/>
      <c r="CV112" s="132"/>
      <c r="CW112" s="132"/>
      <c r="CX112" s="132"/>
      <c r="CY112" s="132"/>
      <c r="CZ112" s="132"/>
      <c r="DA112" s="132"/>
      <c r="DB112" s="132"/>
      <c r="DC112" s="132"/>
    </row>
    <row r="113" spans="1:107" s="133" customFormat="1" ht="27" customHeight="1">
      <c r="A113" s="128"/>
      <c r="B113" s="129"/>
      <c r="C113" s="73"/>
      <c r="D113" s="130" t="s">
        <v>130</v>
      </c>
      <c r="E113" s="73"/>
      <c r="F113" s="28">
        <f>0.44*(30+25+25+25+25+30+30+30+30)</f>
        <v>110</v>
      </c>
      <c r="G113" s="75"/>
      <c r="H113" s="75"/>
      <c r="I113" s="29"/>
      <c r="J113" s="131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2"/>
      <c r="AZ113" s="132"/>
      <c r="BA113" s="132"/>
      <c r="BB113" s="132"/>
      <c r="BC113" s="132"/>
      <c r="BD113" s="132"/>
      <c r="BE113" s="132"/>
      <c r="BF113" s="132"/>
      <c r="BG113" s="132"/>
      <c r="BH113" s="132"/>
      <c r="BI113" s="132"/>
      <c r="BJ113" s="132"/>
      <c r="BK113" s="132"/>
      <c r="BL113" s="132"/>
      <c r="BM113" s="132"/>
      <c r="BN113" s="132"/>
      <c r="BO113" s="132"/>
      <c r="BP113" s="132"/>
      <c r="BQ113" s="132"/>
      <c r="BR113" s="132"/>
      <c r="BS113" s="132"/>
      <c r="BT113" s="132"/>
      <c r="BU113" s="132"/>
      <c r="BV113" s="132"/>
      <c r="BW113" s="132"/>
      <c r="BX113" s="132"/>
      <c r="BY113" s="132"/>
      <c r="BZ113" s="132"/>
      <c r="CA113" s="132"/>
      <c r="CB113" s="132"/>
      <c r="CC113" s="132"/>
      <c r="CD113" s="132"/>
      <c r="CE113" s="132"/>
      <c r="CF113" s="132"/>
      <c r="CG113" s="132"/>
      <c r="CH113" s="132"/>
      <c r="CI113" s="132"/>
      <c r="CJ113" s="132"/>
      <c r="CK113" s="132"/>
      <c r="CL113" s="132"/>
      <c r="CM113" s="132"/>
      <c r="CN113" s="132"/>
      <c r="CO113" s="132"/>
      <c r="CP113" s="132"/>
      <c r="CQ113" s="132"/>
      <c r="CR113" s="132"/>
      <c r="CS113" s="132"/>
      <c r="CT113" s="132"/>
      <c r="CU113" s="132"/>
      <c r="CV113" s="132"/>
      <c r="CW113" s="132"/>
      <c r="CX113" s="132"/>
      <c r="CY113" s="132"/>
      <c r="CZ113" s="132"/>
      <c r="DA113" s="132"/>
      <c r="DB113" s="132"/>
      <c r="DC113" s="132"/>
    </row>
    <row r="114" spans="1:107" s="133" customFormat="1" ht="13.5" customHeight="1">
      <c r="A114" s="128"/>
      <c r="B114" s="129"/>
      <c r="C114" s="73"/>
      <c r="D114" s="130" t="s">
        <v>131</v>
      </c>
      <c r="E114" s="73"/>
      <c r="F114" s="28">
        <f>0.548*(20)</f>
        <v>10.96</v>
      </c>
      <c r="G114" s="75"/>
      <c r="H114" s="75"/>
      <c r="I114" s="29"/>
      <c r="J114" s="131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2"/>
      <c r="AZ114" s="132"/>
      <c r="BA114" s="132"/>
      <c r="BB114" s="132"/>
      <c r="BC114" s="132"/>
      <c r="BD114" s="132"/>
      <c r="BE114" s="132"/>
      <c r="BF114" s="132"/>
      <c r="BG114" s="132"/>
      <c r="BH114" s="132"/>
      <c r="BI114" s="132"/>
      <c r="BJ114" s="132"/>
      <c r="BK114" s="132"/>
      <c r="BL114" s="132"/>
      <c r="BM114" s="132"/>
      <c r="BN114" s="132"/>
      <c r="BO114" s="132"/>
      <c r="BP114" s="132"/>
      <c r="BQ114" s="132"/>
      <c r="BR114" s="132"/>
      <c r="BS114" s="132"/>
      <c r="BT114" s="132"/>
      <c r="BU114" s="132"/>
      <c r="BV114" s="132"/>
      <c r="BW114" s="132"/>
      <c r="BX114" s="132"/>
      <c r="BY114" s="132"/>
      <c r="BZ114" s="132"/>
      <c r="CA114" s="132"/>
      <c r="CB114" s="132"/>
      <c r="CC114" s="132"/>
      <c r="CD114" s="132"/>
      <c r="CE114" s="132"/>
      <c r="CF114" s="132"/>
      <c r="CG114" s="132"/>
      <c r="CH114" s="132"/>
      <c r="CI114" s="132"/>
      <c r="CJ114" s="132"/>
      <c r="CK114" s="132"/>
      <c r="CL114" s="132"/>
      <c r="CM114" s="132"/>
      <c r="CN114" s="132"/>
      <c r="CO114" s="132"/>
      <c r="CP114" s="132"/>
      <c r="CQ114" s="132"/>
      <c r="CR114" s="132"/>
      <c r="CS114" s="132"/>
      <c r="CT114" s="132"/>
      <c r="CU114" s="132"/>
      <c r="CV114" s="132"/>
      <c r="CW114" s="132"/>
      <c r="CX114" s="132"/>
      <c r="CY114" s="132"/>
      <c r="CZ114" s="132"/>
      <c r="DA114" s="132"/>
      <c r="DB114" s="132"/>
      <c r="DC114" s="132"/>
    </row>
    <row r="115" spans="1:107" s="133" customFormat="1" ht="13.5" customHeight="1">
      <c r="A115" s="21">
        <v>27</v>
      </c>
      <c r="B115" s="25" t="s">
        <v>97</v>
      </c>
      <c r="C115" s="22">
        <v>783606811</v>
      </c>
      <c r="D115" s="22" t="s">
        <v>106</v>
      </c>
      <c r="E115" s="22" t="s">
        <v>63</v>
      </c>
      <c r="F115" s="30">
        <f>SUM(F117:F119)</f>
        <v>124.88400000000001</v>
      </c>
      <c r="G115" s="23"/>
      <c r="H115" s="23">
        <f>F115*G115</f>
        <v>0</v>
      </c>
      <c r="I115" s="123" t="s">
        <v>64</v>
      </c>
      <c r="J115" s="154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2"/>
      <c r="AZ115" s="132"/>
      <c r="BA115" s="132"/>
      <c r="BB115" s="132"/>
      <c r="BC115" s="132"/>
      <c r="BD115" s="132"/>
      <c r="BE115" s="132"/>
      <c r="BF115" s="132"/>
      <c r="BG115" s="132"/>
      <c r="BH115" s="132"/>
      <c r="BI115" s="132"/>
      <c r="BJ115" s="132"/>
      <c r="BK115" s="132"/>
      <c r="BL115" s="132"/>
      <c r="BM115" s="132"/>
      <c r="BN115" s="132"/>
      <c r="BO115" s="132"/>
      <c r="BP115" s="132"/>
      <c r="BQ115" s="132"/>
      <c r="BR115" s="132"/>
      <c r="BS115" s="132"/>
      <c r="BT115" s="132"/>
      <c r="BU115" s="132"/>
      <c r="BV115" s="132"/>
      <c r="BW115" s="132"/>
      <c r="BX115" s="132"/>
      <c r="BY115" s="132"/>
      <c r="BZ115" s="132"/>
      <c r="CA115" s="132"/>
      <c r="CB115" s="132"/>
      <c r="CC115" s="132"/>
      <c r="CD115" s="132"/>
      <c r="CE115" s="132"/>
      <c r="CF115" s="132"/>
      <c r="CG115" s="132"/>
      <c r="CH115" s="132"/>
      <c r="CI115" s="132"/>
      <c r="CJ115" s="132"/>
      <c r="CK115" s="132"/>
      <c r="CL115" s="132"/>
      <c r="CM115" s="132"/>
      <c r="CN115" s="132"/>
      <c r="CO115" s="132"/>
      <c r="CP115" s="132"/>
      <c r="CQ115" s="132"/>
      <c r="CR115" s="132"/>
      <c r="CS115" s="132"/>
      <c r="CT115" s="132"/>
      <c r="CU115" s="132"/>
      <c r="CV115" s="132"/>
      <c r="CW115" s="132"/>
      <c r="CX115" s="132"/>
      <c r="CY115" s="132"/>
      <c r="CZ115" s="132"/>
      <c r="DA115" s="132"/>
      <c r="DB115" s="132"/>
      <c r="DC115" s="132"/>
    </row>
    <row r="116" spans="1:107" s="133" customFormat="1" ht="13.5" customHeight="1">
      <c r="A116" s="128"/>
      <c r="B116" s="129"/>
      <c r="C116" s="73"/>
      <c r="D116" s="130" t="s">
        <v>107</v>
      </c>
      <c r="E116" s="73"/>
      <c r="F116" s="28"/>
      <c r="G116" s="75"/>
      <c r="H116" s="75"/>
      <c r="I116" s="29"/>
      <c r="J116" s="131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2"/>
      <c r="AZ116" s="132"/>
      <c r="BA116" s="132"/>
      <c r="BB116" s="132"/>
      <c r="BC116" s="132"/>
      <c r="BD116" s="132"/>
      <c r="BE116" s="132"/>
      <c r="BF116" s="132"/>
      <c r="BG116" s="132"/>
      <c r="BH116" s="132"/>
      <c r="BI116" s="132"/>
      <c r="BJ116" s="132"/>
      <c r="BK116" s="132"/>
      <c r="BL116" s="132"/>
      <c r="BM116" s="132"/>
      <c r="BN116" s="132"/>
      <c r="BO116" s="132"/>
      <c r="BP116" s="132"/>
      <c r="BQ116" s="132"/>
      <c r="BR116" s="132"/>
      <c r="BS116" s="132"/>
      <c r="BT116" s="132"/>
      <c r="BU116" s="132"/>
      <c r="BV116" s="132"/>
      <c r="BW116" s="132"/>
      <c r="BX116" s="132"/>
      <c r="BY116" s="132"/>
      <c r="BZ116" s="132"/>
      <c r="CA116" s="132"/>
      <c r="CB116" s="132"/>
      <c r="CC116" s="132"/>
      <c r="CD116" s="132"/>
      <c r="CE116" s="132"/>
      <c r="CF116" s="132"/>
      <c r="CG116" s="132"/>
      <c r="CH116" s="132"/>
      <c r="CI116" s="132"/>
      <c r="CJ116" s="132"/>
      <c r="CK116" s="132"/>
      <c r="CL116" s="132"/>
      <c r="CM116" s="132"/>
      <c r="CN116" s="132"/>
      <c r="CO116" s="132"/>
      <c r="CP116" s="132"/>
      <c r="CQ116" s="132"/>
      <c r="CR116" s="132"/>
      <c r="CS116" s="132"/>
      <c r="CT116" s="132"/>
      <c r="CU116" s="132"/>
      <c r="CV116" s="132"/>
      <c r="CW116" s="132"/>
      <c r="CX116" s="132"/>
      <c r="CY116" s="132"/>
      <c r="CZ116" s="132"/>
      <c r="DA116" s="132"/>
      <c r="DB116" s="132"/>
      <c r="DC116" s="132"/>
    </row>
    <row r="117" spans="1:107" s="133" customFormat="1" ht="13.5" customHeight="1">
      <c r="A117" s="128"/>
      <c r="B117" s="129"/>
      <c r="C117" s="73"/>
      <c r="D117" s="130" t="s">
        <v>129</v>
      </c>
      <c r="E117" s="73"/>
      <c r="F117" s="28">
        <f>0.327*(12)</f>
        <v>3.9240000000000004</v>
      </c>
      <c r="G117" s="75"/>
      <c r="H117" s="75"/>
      <c r="I117" s="29"/>
      <c r="J117" s="131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2"/>
      <c r="AZ117" s="132"/>
      <c r="BA117" s="132"/>
      <c r="BB117" s="132"/>
      <c r="BC117" s="132"/>
      <c r="BD117" s="132"/>
      <c r="BE117" s="132"/>
      <c r="BF117" s="132"/>
      <c r="BG117" s="132"/>
      <c r="BH117" s="132"/>
      <c r="BI117" s="132"/>
      <c r="BJ117" s="132"/>
      <c r="BK117" s="132"/>
      <c r="BL117" s="132"/>
      <c r="BM117" s="132"/>
      <c r="BN117" s="132"/>
      <c r="BO117" s="132"/>
      <c r="BP117" s="132"/>
      <c r="BQ117" s="132"/>
      <c r="BR117" s="132"/>
      <c r="BS117" s="132"/>
      <c r="BT117" s="132"/>
      <c r="BU117" s="132"/>
      <c r="BV117" s="132"/>
      <c r="BW117" s="132"/>
      <c r="BX117" s="132"/>
      <c r="BY117" s="132"/>
      <c r="BZ117" s="132"/>
      <c r="CA117" s="132"/>
      <c r="CB117" s="132"/>
      <c r="CC117" s="132"/>
      <c r="CD117" s="132"/>
      <c r="CE117" s="132"/>
      <c r="CF117" s="132"/>
      <c r="CG117" s="132"/>
      <c r="CH117" s="132"/>
      <c r="CI117" s="132"/>
      <c r="CJ117" s="132"/>
      <c r="CK117" s="132"/>
      <c r="CL117" s="132"/>
      <c r="CM117" s="132"/>
      <c r="CN117" s="132"/>
      <c r="CO117" s="132"/>
      <c r="CP117" s="132"/>
      <c r="CQ117" s="132"/>
      <c r="CR117" s="132"/>
      <c r="CS117" s="132"/>
      <c r="CT117" s="132"/>
      <c r="CU117" s="132"/>
      <c r="CV117" s="132"/>
      <c r="CW117" s="132"/>
      <c r="CX117" s="132"/>
      <c r="CY117" s="132"/>
      <c r="CZ117" s="132"/>
      <c r="DA117" s="132"/>
      <c r="DB117" s="132"/>
      <c r="DC117" s="132"/>
    </row>
    <row r="118" spans="1:107" s="133" customFormat="1" ht="27" customHeight="1">
      <c r="A118" s="128"/>
      <c r="B118" s="129"/>
      <c r="C118" s="73"/>
      <c r="D118" s="130" t="s">
        <v>130</v>
      </c>
      <c r="E118" s="73"/>
      <c r="F118" s="28">
        <f>0.44*(30+25+25+25+25+30+30+30+30)</f>
        <v>110</v>
      </c>
      <c r="G118" s="75"/>
      <c r="H118" s="75"/>
      <c r="I118" s="29"/>
      <c r="J118" s="131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2"/>
      <c r="AZ118" s="132"/>
      <c r="BA118" s="132"/>
      <c r="BB118" s="132"/>
      <c r="BC118" s="132"/>
      <c r="BD118" s="132"/>
      <c r="BE118" s="132"/>
      <c r="BF118" s="132"/>
      <c r="BG118" s="132"/>
      <c r="BH118" s="132"/>
      <c r="BI118" s="132"/>
      <c r="BJ118" s="132"/>
      <c r="BK118" s="132"/>
      <c r="BL118" s="132"/>
      <c r="BM118" s="132"/>
      <c r="BN118" s="132"/>
      <c r="BO118" s="132"/>
      <c r="BP118" s="132"/>
      <c r="BQ118" s="132"/>
      <c r="BR118" s="132"/>
      <c r="BS118" s="132"/>
      <c r="BT118" s="132"/>
      <c r="BU118" s="132"/>
      <c r="BV118" s="132"/>
      <c r="BW118" s="132"/>
      <c r="BX118" s="132"/>
      <c r="BY118" s="132"/>
      <c r="BZ118" s="132"/>
      <c r="CA118" s="132"/>
      <c r="CB118" s="132"/>
      <c r="CC118" s="132"/>
      <c r="CD118" s="132"/>
      <c r="CE118" s="132"/>
      <c r="CF118" s="132"/>
      <c r="CG118" s="132"/>
      <c r="CH118" s="132"/>
      <c r="CI118" s="132"/>
      <c r="CJ118" s="132"/>
      <c r="CK118" s="132"/>
      <c r="CL118" s="132"/>
      <c r="CM118" s="132"/>
      <c r="CN118" s="132"/>
      <c r="CO118" s="132"/>
      <c r="CP118" s="132"/>
      <c r="CQ118" s="132"/>
      <c r="CR118" s="132"/>
      <c r="CS118" s="132"/>
      <c r="CT118" s="132"/>
      <c r="CU118" s="132"/>
      <c r="CV118" s="132"/>
      <c r="CW118" s="132"/>
      <c r="CX118" s="132"/>
      <c r="CY118" s="132"/>
      <c r="CZ118" s="132"/>
      <c r="DA118" s="132"/>
      <c r="DB118" s="132"/>
      <c r="DC118" s="132"/>
    </row>
    <row r="119" spans="1:107" s="133" customFormat="1" ht="13.5" customHeight="1">
      <c r="A119" s="128"/>
      <c r="B119" s="129"/>
      <c r="C119" s="73"/>
      <c r="D119" s="130" t="s">
        <v>131</v>
      </c>
      <c r="E119" s="73"/>
      <c r="F119" s="28">
        <f>0.548*(20)</f>
        <v>10.96</v>
      </c>
      <c r="G119" s="75"/>
      <c r="H119" s="75"/>
      <c r="I119" s="29"/>
      <c r="J119" s="131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2"/>
      <c r="AZ119" s="132"/>
      <c r="BA119" s="132"/>
      <c r="BB119" s="132"/>
      <c r="BC119" s="132"/>
      <c r="BD119" s="132"/>
      <c r="BE119" s="132"/>
      <c r="BF119" s="132"/>
      <c r="BG119" s="132"/>
      <c r="BH119" s="132"/>
      <c r="BI119" s="132"/>
      <c r="BJ119" s="132"/>
      <c r="BK119" s="132"/>
      <c r="BL119" s="132"/>
      <c r="BM119" s="132"/>
      <c r="BN119" s="132"/>
      <c r="BO119" s="132"/>
      <c r="BP119" s="132"/>
      <c r="BQ119" s="132"/>
      <c r="BR119" s="132"/>
      <c r="BS119" s="132"/>
      <c r="BT119" s="132"/>
      <c r="BU119" s="132"/>
      <c r="BV119" s="132"/>
      <c r="BW119" s="132"/>
      <c r="BX119" s="132"/>
      <c r="BY119" s="132"/>
      <c r="BZ119" s="132"/>
      <c r="CA119" s="132"/>
      <c r="CB119" s="132"/>
      <c r="CC119" s="132"/>
      <c r="CD119" s="132"/>
      <c r="CE119" s="132"/>
      <c r="CF119" s="132"/>
      <c r="CG119" s="132"/>
      <c r="CH119" s="132"/>
      <c r="CI119" s="132"/>
      <c r="CJ119" s="132"/>
      <c r="CK119" s="132"/>
      <c r="CL119" s="132"/>
      <c r="CM119" s="132"/>
      <c r="CN119" s="132"/>
      <c r="CO119" s="132"/>
      <c r="CP119" s="132"/>
      <c r="CQ119" s="132"/>
      <c r="CR119" s="132"/>
      <c r="CS119" s="132"/>
      <c r="CT119" s="132"/>
      <c r="CU119" s="132"/>
      <c r="CV119" s="132"/>
      <c r="CW119" s="132"/>
      <c r="CX119" s="132"/>
      <c r="CY119" s="132"/>
      <c r="CZ119" s="132"/>
      <c r="DA119" s="132"/>
      <c r="DB119" s="132"/>
      <c r="DC119" s="132"/>
    </row>
    <row r="120" spans="1:107" s="133" customFormat="1" ht="13.5" customHeight="1">
      <c r="A120" s="21">
        <v>28</v>
      </c>
      <c r="B120" s="25" t="s">
        <v>97</v>
      </c>
      <c r="C120" s="22">
        <v>783606861</v>
      </c>
      <c r="D120" s="22" t="s">
        <v>108</v>
      </c>
      <c r="E120" s="22" t="s">
        <v>25</v>
      </c>
      <c r="F120" s="30">
        <f>SUM(F122:F122)</f>
        <v>74.5</v>
      </c>
      <c r="G120" s="23"/>
      <c r="H120" s="23">
        <f>F120*G120</f>
        <v>0</v>
      </c>
      <c r="I120" s="123" t="s">
        <v>64</v>
      </c>
      <c r="J120" s="154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2"/>
      <c r="AZ120" s="132"/>
      <c r="BA120" s="132"/>
      <c r="BB120" s="132"/>
      <c r="BC120" s="132"/>
      <c r="BD120" s="132"/>
      <c r="BE120" s="132"/>
      <c r="BF120" s="132"/>
      <c r="BG120" s="132"/>
      <c r="BH120" s="132"/>
      <c r="BI120" s="132"/>
      <c r="BJ120" s="132"/>
      <c r="BK120" s="132"/>
      <c r="BL120" s="132"/>
      <c r="BM120" s="132"/>
      <c r="BN120" s="132"/>
      <c r="BO120" s="132"/>
      <c r="BP120" s="132"/>
      <c r="BQ120" s="132"/>
      <c r="BR120" s="132"/>
      <c r="BS120" s="132"/>
      <c r="BT120" s="132"/>
      <c r="BU120" s="132"/>
      <c r="BV120" s="132"/>
      <c r="BW120" s="132"/>
      <c r="BX120" s="132"/>
      <c r="BY120" s="132"/>
      <c r="BZ120" s="132"/>
      <c r="CA120" s="132"/>
      <c r="CB120" s="132"/>
      <c r="CC120" s="132"/>
      <c r="CD120" s="132"/>
      <c r="CE120" s="132"/>
      <c r="CF120" s="132"/>
      <c r="CG120" s="132"/>
      <c r="CH120" s="132"/>
      <c r="CI120" s="132"/>
      <c r="CJ120" s="132"/>
      <c r="CK120" s="132"/>
      <c r="CL120" s="132"/>
      <c r="CM120" s="132"/>
      <c r="CN120" s="132"/>
      <c r="CO120" s="132"/>
      <c r="CP120" s="132"/>
      <c r="CQ120" s="132"/>
      <c r="CR120" s="132"/>
      <c r="CS120" s="132"/>
      <c r="CT120" s="132"/>
      <c r="CU120" s="132"/>
      <c r="CV120" s="132"/>
      <c r="CW120" s="132"/>
      <c r="CX120" s="132"/>
      <c r="CY120" s="132"/>
      <c r="CZ120" s="132"/>
      <c r="DA120" s="132"/>
      <c r="DB120" s="132"/>
      <c r="DC120" s="132"/>
    </row>
    <row r="121" spans="1:107" s="133" customFormat="1" ht="13.5" customHeight="1">
      <c r="A121" s="128"/>
      <c r="B121" s="129"/>
      <c r="C121" s="73"/>
      <c r="D121" s="130" t="s">
        <v>109</v>
      </c>
      <c r="E121" s="73"/>
      <c r="F121" s="28"/>
      <c r="G121" s="75"/>
      <c r="H121" s="75"/>
      <c r="I121" s="29"/>
      <c r="J121" s="131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2"/>
      <c r="AS121" s="132"/>
      <c r="AT121" s="132"/>
      <c r="AU121" s="132"/>
      <c r="AV121" s="132"/>
      <c r="AW121" s="132"/>
      <c r="AX121" s="132"/>
      <c r="AY121" s="132"/>
      <c r="AZ121" s="132"/>
      <c r="BA121" s="132"/>
      <c r="BB121" s="132"/>
      <c r="BC121" s="132"/>
      <c r="BD121" s="132"/>
      <c r="BE121" s="132"/>
      <c r="BF121" s="132"/>
      <c r="BG121" s="132"/>
      <c r="BH121" s="132"/>
      <c r="BI121" s="132"/>
      <c r="BJ121" s="132"/>
      <c r="BK121" s="132"/>
      <c r="BL121" s="132"/>
      <c r="BM121" s="132"/>
      <c r="BN121" s="132"/>
      <c r="BO121" s="132"/>
      <c r="BP121" s="132"/>
      <c r="BQ121" s="132"/>
      <c r="BR121" s="132"/>
      <c r="BS121" s="132"/>
      <c r="BT121" s="132"/>
      <c r="BU121" s="132"/>
      <c r="BV121" s="132"/>
      <c r="BW121" s="132"/>
      <c r="BX121" s="132"/>
      <c r="BY121" s="132"/>
      <c r="BZ121" s="132"/>
      <c r="CA121" s="132"/>
      <c r="CB121" s="132"/>
      <c r="CC121" s="132"/>
      <c r="CD121" s="132"/>
      <c r="CE121" s="132"/>
      <c r="CF121" s="132"/>
      <c r="CG121" s="132"/>
      <c r="CH121" s="132"/>
      <c r="CI121" s="132"/>
      <c r="CJ121" s="132"/>
      <c r="CK121" s="132"/>
      <c r="CL121" s="132"/>
      <c r="CM121" s="132"/>
      <c r="CN121" s="132"/>
      <c r="CO121" s="132"/>
      <c r="CP121" s="132"/>
      <c r="CQ121" s="132"/>
      <c r="CR121" s="132"/>
      <c r="CS121" s="132"/>
      <c r="CT121" s="132"/>
      <c r="CU121" s="132"/>
      <c r="CV121" s="132"/>
      <c r="CW121" s="132"/>
      <c r="CX121" s="132"/>
      <c r="CY121" s="132"/>
      <c r="CZ121" s="132"/>
      <c r="DA121" s="132"/>
      <c r="DB121" s="132"/>
      <c r="DC121" s="132"/>
    </row>
    <row r="122" spans="1:107" s="133" customFormat="1" ht="27" customHeight="1">
      <c r="A122" s="128"/>
      <c r="B122" s="129"/>
      <c r="C122" s="73"/>
      <c r="D122" s="130" t="s">
        <v>142</v>
      </c>
      <c r="E122" s="73"/>
      <c r="F122" s="28">
        <f>(5.5+22+41+6)</f>
        <v>74.5</v>
      </c>
      <c r="G122" s="75"/>
      <c r="H122" s="75"/>
      <c r="I122" s="29"/>
      <c r="J122" s="155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F122" s="132"/>
      <c r="AG122" s="132"/>
      <c r="AH122" s="132"/>
      <c r="AI122" s="132"/>
      <c r="AJ122" s="132"/>
      <c r="AK122" s="132"/>
      <c r="AL122" s="132"/>
      <c r="AM122" s="132"/>
      <c r="AN122" s="132"/>
      <c r="AO122" s="132"/>
      <c r="AP122" s="132"/>
      <c r="AQ122" s="132"/>
      <c r="AR122" s="132"/>
      <c r="AS122" s="132"/>
      <c r="AT122" s="132"/>
      <c r="AU122" s="132"/>
      <c r="AV122" s="132"/>
      <c r="AW122" s="132"/>
      <c r="AX122" s="132"/>
      <c r="AY122" s="132"/>
      <c r="AZ122" s="132"/>
      <c r="BA122" s="132"/>
      <c r="BB122" s="132"/>
      <c r="BC122" s="132"/>
      <c r="BD122" s="132"/>
      <c r="BE122" s="132"/>
      <c r="BF122" s="132"/>
      <c r="BG122" s="132"/>
      <c r="BH122" s="132"/>
      <c r="BI122" s="132"/>
      <c r="BJ122" s="132"/>
      <c r="BK122" s="132"/>
      <c r="BL122" s="132"/>
      <c r="BM122" s="132"/>
      <c r="BN122" s="132"/>
      <c r="BO122" s="132"/>
      <c r="BP122" s="132"/>
      <c r="BQ122" s="132"/>
      <c r="BR122" s="132"/>
      <c r="BS122" s="132"/>
      <c r="BT122" s="132"/>
      <c r="BU122" s="132"/>
      <c r="BV122" s="132"/>
      <c r="BW122" s="132"/>
      <c r="BX122" s="132"/>
      <c r="BY122" s="132"/>
      <c r="BZ122" s="132"/>
      <c r="CA122" s="132"/>
      <c r="CB122" s="132"/>
      <c r="CC122" s="132"/>
      <c r="CD122" s="132"/>
      <c r="CE122" s="132"/>
      <c r="CF122" s="132"/>
      <c r="CG122" s="132"/>
      <c r="CH122" s="132"/>
      <c r="CI122" s="132"/>
      <c r="CJ122" s="132"/>
      <c r="CK122" s="132"/>
      <c r="CL122" s="132"/>
      <c r="CM122" s="132"/>
      <c r="CN122" s="132"/>
      <c r="CO122" s="132"/>
      <c r="CP122" s="132"/>
      <c r="CQ122" s="132"/>
      <c r="CR122" s="132"/>
      <c r="CS122" s="132"/>
      <c r="CT122" s="132"/>
      <c r="CU122" s="132"/>
      <c r="CV122" s="132"/>
      <c r="CW122" s="132"/>
      <c r="CX122" s="132"/>
      <c r="CY122" s="132"/>
      <c r="CZ122" s="132"/>
      <c r="DA122" s="132"/>
      <c r="DB122" s="132"/>
      <c r="DC122" s="132"/>
    </row>
    <row r="123" spans="1:107" s="133" customFormat="1" ht="13.5" customHeight="1">
      <c r="A123" s="21">
        <v>29</v>
      </c>
      <c r="B123" s="25" t="s">
        <v>97</v>
      </c>
      <c r="C123" s="22">
        <v>783614111</v>
      </c>
      <c r="D123" s="22" t="s">
        <v>110</v>
      </c>
      <c r="E123" s="22" t="s">
        <v>63</v>
      </c>
      <c r="F123" s="30">
        <f>SUM(F125:F127)</f>
        <v>124.88400000000001</v>
      </c>
      <c r="G123" s="23"/>
      <c r="H123" s="23">
        <f>F123*G123</f>
        <v>0</v>
      </c>
      <c r="I123" s="123" t="s">
        <v>64</v>
      </c>
      <c r="J123" s="131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2"/>
      <c r="AK123" s="132"/>
      <c r="AL123" s="132"/>
      <c r="AM123" s="132"/>
      <c r="AN123" s="132"/>
      <c r="AO123" s="132"/>
      <c r="AP123" s="132"/>
      <c r="AQ123" s="132"/>
      <c r="AR123" s="132"/>
      <c r="AS123" s="132"/>
      <c r="AT123" s="132"/>
      <c r="AU123" s="132"/>
      <c r="AV123" s="132"/>
      <c r="AW123" s="132"/>
      <c r="AX123" s="132"/>
      <c r="AY123" s="132"/>
      <c r="AZ123" s="132"/>
      <c r="BA123" s="132"/>
      <c r="BB123" s="132"/>
      <c r="BC123" s="132"/>
      <c r="BD123" s="132"/>
      <c r="BE123" s="132"/>
      <c r="BF123" s="132"/>
      <c r="BG123" s="132"/>
      <c r="BH123" s="132"/>
      <c r="BI123" s="132"/>
      <c r="BJ123" s="132"/>
      <c r="BK123" s="132"/>
      <c r="BL123" s="132"/>
      <c r="BM123" s="132"/>
      <c r="BN123" s="132"/>
      <c r="BO123" s="132"/>
      <c r="BP123" s="132"/>
      <c r="BQ123" s="132"/>
      <c r="BR123" s="132"/>
      <c r="BS123" s="132"/>
      <c r="BT123" s="132"/>
      <c r="BU123" s="132"/>
      <c r="BV123" s="132"/>
      <c r="BW123" s="132"/>
      <c r="BX123" s="132"/>
      <c r="BY123" s="132"/>
      <c r="BZ123" s="132"/>
      <c r="CA123" s="132"/>
      <c r="CB123" s="132"/>
      <c r="CC123" s="132"/>
      <c r="CD123" s="132"/>
      <c r="CE123" s="132"/>
      <c r="CF123" s="132"/>
      <c r="CG123" s="132"/>
      <c r="CH123" s="132"/>
      <c r="CI123" s="132"/>
      <c r="CJ123" s="132"/>
      <c r="CK123" s="132"/>
      <c r="CL123" s="132"/>
      <c r="CM123" s="132"/>
      <c r="CN123" s="132"/>
      <c r="CO123" s="132"/>
      <c r="CP123" s="132"/>
      <c r="CQ123" s="132"/>
      <c r="CR123" s="132"/>
      <c r="CS123" s="132"/>
      <c r="CT123" s="132"/>
      <c r="CU123" s="132"/>
      <c r="CV123" s="132"/>
      <c r="CW123" s="132"/>
      <c r="CX123" s="132"/>
      <c r="CY123" s="132"/>
      <c r="CZ123" s="132"/>
      <c r="DA123" s="132"/>
      <c r="DB123" s="132"/>
      <c r="DC123" s="132"/>
    </row>
    <row r="124" spans="1:107" s="133" customFormat="1" ht="13.5" customHeight="1">
      <c r="A124" s="128"/>
      <c r="B124" s="129"/>
      <c r="C124" s="73"/>
      <c r="D124" s="130" t="s">
        <v>111</v>
      </c>
      <c r="E124" s="73"/>
      <c r="F124" s="28"/>
      <c r="G124" s="75"/>
      <c r="H124" s="75"/>
      <c r="I124" s="29"/>
      <c r="J124" s="131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F124" s="132"/>
      <c r="AG124" s="132"/>
      <c r="AH124" s="132"/>
      <c r="AI124" s="132"/>
      <c r="AJ124" s="132"/>
      <c r="AK124" s="132"/>
      <c r="AL124" s="132"/>
      <c r="AM124" s="132"/>
      <c r="AN124" s="132"/>
      <c r="AO124" s="132"/>
      <c r="AP124" s="132"/>
      <c r="AQ124" s="132"/>
      <c r="AR124" s="132"/>
      <c r="AS124" s="132"/>
      <c r="AT124" s="132"/>
      <c r="AU124" s="132"/>
      <c r="AV124" s="132"/>
      <c r="AW124" s="132"/>
      <c r="AX124" s="132"/>
      <c r="AY124" s="132"/>
      <c r="AZ124" s="132"/>
      <c r="BA124" s="132"/>
      <c r="BB124" s="132"/>
      <c r="BC124" s="132"/>
      <c r="BD124" s="132"/>
      <c r="BE124" s="132"/>
      <c r="BF124" s="132"/>
      <c r="BG124" s="132"/>
      <c r="BH124" s="132"/>
      <c r="BI124" s="132"/>
      <c r="BJ124" s="132"/>
      <c r="BK124" s="132"/>
      <c r="BL124" s="132"/>
      <c r="BM124" s="132"/>
      <c r="BN124" s="132"/>
      <c r="BO124" s="132"/>
      <c r="BP124" s="132"/>
      <c r="BQ124" s="132"/>
      <c r="BR124" s="132"/>
      <c r="BS124" s="132"/>
      <c r="BT124" s="132"/>
      <c r="BU124" s="132"/>
      <c r="BV124" s="132"/>
      <c r="BW124" s="132"/>
      <c r="BX124" s="132"/>
      <c r="BY124" s="132"/>
      <c r="BZ124" s="132"/>
      <c r="CA124" s="132"/>
      <c r="CB124" s="132"/>
      <c r="CC124" s="132"/>
      <c r="CD124" s="132"/>
      <c r="CE124" s="132"/>
      <c r="CF124" s="132"/>
      <c r="CG124" s="132"/>
      <c r="CH124" s="132"/>
      <c r="CI124" s="132"/>
      <c r="CJ124" s="132"/>
      <c r="CK124" s="132"/>
      <c r="CL124" s="132"/>
      <c r="CM124" s="132"/>
      <c r="CN124" s="132"/>
      <c r="CO124" s="132"/>
      <c r="CP124" s="132"/>
      <c r="CQ124" s="132"/>
      <c r="CR124" s="132"/>
      <c r="CS124" s="132"/>
      <c r="CT124" s="132"/>
      <c r="CU124" s="132"/>
      <c r="CV124" s="132"/>
      <c r="CW124" s="132"/>
      <c r="CX124" s="132"/>
      <c r="CY124" s="132"/>
      <c r="CZ124" s="132"/>
      <c r="DA124" s="132"/>
      <c r="DB124" s="132"/>
      <c r="DC124" s="132"/>
    </row>
    <row r="125" spans="1:107" s="133" customFormat="1" ht="13.5" customHeight="1">
      <c r="A125" s="128"/>
      <c r="B125" s="129"/>
      <c r="C125" s="73"/>
      <c r="D125" s="130" t="s">
        <v>129</v>
      </c>
      <c r="E125" s="73"/>
      <c r="F125" s="28">
        <f>0.327*(12)</f>
        <v>3.9240000000000004</v>
      </c>
      <c r="G125" s="75"/>
      <c r="H125" s="75"/>
      <c r="I125" s="29"/>
      <c r="J125" s="131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  <c r="AL125" s="132"/>
      <c r="AM125" s="132"/>
      <c r="AN125" s="132"/>
      <c r="AO125" s="132"/>
      <c r="AP125" s="132"/>
      <c r="AQ125" s="132"/>
      <c r="AR125" s="132"/>
      <c r="AS125" s="132"/>
      <c r="AT125" s="132"/>
      <c r="AU125" s="132"/>
      <c r="AV125" s="132"/>
      <c r="AW125" s="132"/>
      <c r="AX125" s="132"/>
      <c r="AY125" s="132"/>
      <c r="AZ125" s="132"/>
      <c r="BA125" s="132"/>
      <c r="BB125" s="132"/>
      <c r="BC125" s="132"/>
      <c r="BD125" s="132"/>
      <c r="BE125" s="132"/>
      <c r="BF125" s="132"/>
      <c r="BG125" s="132"/>
      <c r="BH125" s="132"/>
      <c r="BI125" s="132"/>
      <c r="BJ125" s="132"/>
      <c r="BK125" s="132"/>
      <c r="BL125" s="132"/>
      <c r="BM125" s="132"/>
      <c r="BN125" s="132"/>
      <c r="BO125" s="132"/>
      <c r="BP125" s="132"/>
      <c r="BQ125" s="132"/>
      <c r="BR125" s="132"/>
      <c r="BS125" s="132"/>
      <c r="BT125" s="132"/>
      <c r="BU125" s="132"/>
      <c r="BV125" s="132"/>
      <c r="BW125" s="132"/>
      <c r="BX125" s="132"/>
      <c r="BY125" s="132"/>
      <c r="BZ125" s="132"/>
      <c r="CA125" s="132"/>
      <c r="CB125" s="132"/>
      <c r="CC125" s="132"/>
      <c r="CD125" s="132"/>
      <c r="CE125" s="132"/>
      <c r="CF125" s="132"/>
      <c r="CG125" s="132"/>
      <c r="CH125" s="132"/>
      <c r="CI125" s="132"/>
      <c r="CJ125" s="132"/>
      <c r="CK125" s="132"/>
      <c r="CL125" s="132"/>
      <c r="CM125" s="132"/>
      <c r="CN125" s="132"/>
      <c r="CO125" s="132"/>
      <c r="CP125" s="132"/>
      <c r="CQ125" s="132"/>
      <c r="CR125" s="132"/>
      <c r="CS125" s="132"/>
      <c r="CT125" s="132"/>
      <c r="CU125" s="132"/>
      <c r="CV125" s="132"/>
      <c r="CW125" s="132"/>
      <c r="CX125" s="132"/>
      <c r="CY125" s="132"/>
      <c r="CZ125" s="132"/>
      <c r="DA125" s="132"/>
      <c r="DB125" s="132"/>
      <c r="DC125" s="132"/>
    </row>
    <row r="126" spans="1:107" s="133" customFormat="1" ht="27" customHeight="1">
      <c r="A126" s="128"/>
      <c r="B126" s="129"/>
      <c r="C126" s="73"/>
      <c r="D126" s="130" t="s">
        <v>130</v>
      </c>
      <c r="E126" s="73"/>
      <c r="F126" s="28">
        <f>0.44*(30+25+25+25+25+30+30+30+30)</f>
        <v>110</v>
      </c>
      <c r="G126" s="75"/>
      <c r="H126" s="75"/>
      <c r="I126" s="29"/>
      <c r="J126" s="131"/>
      <c r="K126" s="132"/>
      <c r="L126" s="132"/>
      <c r="M126" s="132"/>
      <c r="N126" s="132"/>
      <c r="O126" s="132"/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  <c r="AF126" s="132"/>
      <c r="AG126" s="132"/>
      <c r="AH126" s="132"/>
      <c r="AI126" s="132"/>
      <c r="AJ126" s="132"/>
      <c r="AK126" s="132"/>
      <c r="AL126" s="132"/>
      <c r="AM126" s="132"/>
      <c r="AN126" s="132"/>
      <c r="AO126" s="132"/>
      <c r="AP126" s="132"/>
      <c r="AQ126" s="132"/>
      <c r="AR126" s="132"/>
      <c r="AS126" s="132"/>
      <c r="AT126" s="132"/>
      <c r="AU126" s="132"/>
      <c r="AV126" s="132"/>
      <c r="AW126" s="132"/>
      <c r="AX126" s="132"/>
      <c r="AY126" s="132"/>
      <c r="AZ126" s="132"/>
      <c r="BA126" s="132"/>
      <c r="BB126" s="132"/>
      <c r="BC126" s="132"/>
      <c r="BD126" s="132"/>
      <c r="BE126" s="132"/>
      <c r="BF126" s="132"/>
      <c r="BG126" s="132"/>
      <c r="BH126" s="132"/>
      <c r="BI126" s="132"/>
      <c r="BJ126" s="132"/>
      <c r="BK126" s="132"/>
      <c r="BL126" s="132"/>
      <c r="BM126" s="132"/>
      <c r="BN126" s="132"/>
      <c r="BO126" s="132"/>
      <c r="BP126" s="132"/>
      <c r="BQ126" s="132"/>
      <c r="BR126" s="132"/>
      <c r="BS126" s="132"/>
      <c r="BT126" s="132"/>
      <c r="BU126" s="132"/>
      <c r="BV126" s="132"/>
      <c r="BW126" s="132"/>
      <c r="BX126" s="132"/>
      <c r="BY126" s="132"/>
      <c r="BZ126" s="132"/>
      <c r="CA126" s="132"/>
      <c r="CB126" s="132"/>
      <c r="CC126" s="132"/>
      <c r="CD126" s="132"/>
      <c r="CE126" s="132"/>
      <c r="CF126" s="132"/>
      <c r="CG126" s="132"/>
      <c r="CH126" s="132"/>
      <c r="CI126" s="132"/>
      <c r="CJ126" s="132"/>
      <c r="CK126" s="132"/>
      <c r="CL126" s="132"/>
      <c r="CM126" s="132"/>
      <c r="CN126" s="132"/>
      <c r="CO126" s="132"/>
      <c r="CP126" s="132"/>
      <c r="CQ126" s="132"/>
      <c r="CR126" s="132"/>
      <c r="CS126" s="132"/>
      <c r="CT126" s="132"/>
      <c r="CU126" s="132"/>
      <c r="CV126" s="132"/>
      <c r="CW126" s="132"/>
      <c r="CX126" s="132"/>
      <c r="CY126" s="132"/>
      <c r="CZ126" s="132"/>
      <c r="DA126" s="132"/>
      <c r="DB126" s="132"/>
      <c r="DC126" s="132"/>
    </row>
    <row r="127" spans="1:107" s="133" customFormat="1" ht="13.5" customHeight="1">
      <c r="A127" s="128"/>
      <c r="B127" s="129"/>
      <c r="C127" s="73"/>
      <c r="D127" s="130" t="s">
        <v>131</v>
      </c>
      <c r="E127" s="73"/>
      <c r="F127" s="28">
        <f>0.548*(20)</f>
        <v>10.96</v>
      </c>
      <c r="G127" s="75"/>
      <c r="H127" s="75"/>
      <c r="I127" s="29"/>
      <c r="J127" s="131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32"/>
      <c r="AF127" s="132"/>
      <c r="AG127" s="132"/>
      <c r="AH127" s="132"/>
      <c r="AI127" s="132"/>
      <c r="AJ127" s="132"/>
      <c r="AK127" s="132"/>
      <c r="AL127" s="132"/>
      <c r="AM127" s="132"/>
      <c r="AN127" s="132"/>
      <c r="AO127" s="132"/>
      <c r="AP127" s="132"/>
      <c r="AQ127" s="132"/>
      <c r="AR127" s="132"/>
      <c r="AS127" s="132"/>
      <c r="AT127" s="132"/>
      <c r="AU127" s="132"/>
      <c r="AV127" s="132"/>
      <c r="AW127" s="132"/>
      <c r="AX127" s="132"/>
      <c r="AY127" s="132"/>
      <c r="AZ127" s="132"/>
      <c r="BA127" s="132"/>
      <c r="BB127" s="132"/>
      <c r="BC127" s="132"/>
      <c r="BD127" s="132"/>
      <c r="BE127" s="132"/>
      <c r="BF127" s="132"/>
      <c r="BG127" s="132"/>
      <c r="BH127" s="132"/>
      <c r="BI127" s="132"/>
      <c r="BJ127" s="132"/>
      <c r="BK127" s="132"/>
      <c r="BL127" s="132"/>
      <c r="BM127" s="132"/>
      <c r="BN127" s="132"/>
      <c r="BO127" s="132"/>
      <c r="BP127" s="132"/>
      <c r="BQ127" s="132"/>
      <c r="BR127" s="132"/>
      <c r="BS127" s="132"/>
      <c r="BT127" s="132"/>
      <c r="BU127" s="132"/>
      <c r="BV127" s="132"/>
      <c r="BW127" s="132"/>
      <c r="BX127" s="132"/>
      <c r="BY127" s="132"/>
      <c r="BZ127" s="132"/>
      <c r="CA127" s="132"/>
      <c r="CB127" s="132"/>
      <c r="CC127" s="132"/>
      <c r="CD127" s="132"/>
      <c r="CE127" s="132"/>
      <c r="CF127" s="132"/>
      <c r="CG127" s="132"/>
      <c r="CH127" s="132"/>
      <c r="CI127" s="132"/>
      <c r="CJ127" s="132"/>
      <c r="CK127" s="132"/>
      <c r="CL127" s="132"/>
      <c r="CM127" s="132"/>
      <c r="CN127" s="132"/>
      <c r="CO127" s="132"/>
      <c r="CP127" s="132"/>
      <c r="CQ127" s="132"/>
      <c r="CR127" s="132"/>
      <c r="CS127" s="132"/>
      <c r="CT127" s="132"/>
      <c r="CU127" s="132"/>
      <c r="CV127" s="132"/>
      <c r="CW127" s="132"/>
      <c r="CX127" s="132"/>
      <c r="CY127" s="132"/>
      <c r="CZ127" s="132"/>
      <c r="DA127" s="132"/>
      <c r="DB127" s="132"/>
      <c r="DC127" s="132"/>
    </row>
    <row r="128" spans="1:107" s="133" customFormat="1" ht="13.5" customHeight="1">
      <c r="A128" s="21">
        <v>30</v>
      </c>
      <c r="B128" s="25" t="s">
        <v>97</v>
      </c>
      <c r="C128" s="22">
        <v>783614651</v>
      </c>
      <c r="D128" s="22" t="s">
        <v>112</v>
      </c>
      <c r="E128" s="22" t="s">
        <v>25</v>
      </c>
      <c r="F128" s="30">
        <f>SUM(F130)</f>
        <v>74.5</v>
      </c>
      <c r="G128" s="23"/>
      <c r="H128" s="23">
        <f>F128*G128</f>
        <v>0</v>
      </c>
      <c r="I128" s="123" t="s">
        <v>64</v>
      </c>
      <c r="J128" s="131"/>
      <c r="K128" s="132"/>
      <c r="L128" s="132"/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32"/>
      <c r="AO128" s="132"/>
      <c r="AP128" s="132"/>
      <c r="AQ128" s="132"/>
      <c r="AR128" s="132"/>
      <c r="AS128" s="132"/>
      <c r="AT128" s="132"/>
      <c r="AU128" s="132"/>
      <c r="AV128" s="132"/>
      <c r="AW128" s="132"/>
      <c r="AX128" s="132"/>
      <c r="AY128" s="132"/>
      <c r="AZ128" s="132"/>
      <c r="BA128" s="132"/>
      <c r="BB128" s="132"/>
      <c r="BC128" s="132"/>
      <c r="BD128" s="132"/>
      <c r="BE128" s="132"/>
      <c r="BF128" s="132"/>
      <c r="BG128" s="132"/>
      <c r="BH128" s="132"/>
      <c r="BI128" s="132"/>
      <c r="BJ128" s="132"/>
      <c r="BK128" s="132"/>
      <c r="BL128" s="132"/>
      <c r="BM128" s="132"/>
      <c r="BN128" s="132"/>
      <c r="BO128" s="132"/>
      <c r="BP128" s="132"/>
      <c r="BQ128" s="132"/>
      <c r="BR128" s="132"/>
      <c r="BS128" s="132"/>
      <c r="BT128" s="132"/>
      <c r="BU128" s="132"/>
      <c r="BV128" s="132"/>
      <c r="BW128" s="132"/>
      <c r="BX128" s="132"/>
      <c r="BY128" s="132"/>
      <c r="BZ128" s="132"/>
      <c r="CA128" s="132"/>
      <c r="CB128" s="132"/>
      <c r="CC128" s="132"/>
      <c r="CD128" s="132"/>
      <c r="CE128" s="132"/>
      <c r="CF128" s="132"/>
      <c r="CG128" s="132"/>
      <c r="CH128" s="132"/>
      <c r="CI128" s="132"/>
      <c r="CJ128" s="132"/>
      <c r="CK128" s="132"/>
      <c r="CL128" s="132"/>
      <c r="CM128" s="132"/>
      <c r="CN128" s="132"/>
      <c r="CO128" s="132"/>
      <c r="CP128" s="132"/>
      <c r="CQ128" s="132"/>
      <c r="CR128" s="132"/>
      <c r="CS128" s="132"/>
      <c r="CT128" s="132"/>
      <c r="CU128" s="132"/>
      <c r="CV128" s="132"/>
      <c r="CW128" s="132"/>
      <c r="CX128" s="132"/>
      <c r="CY128" s="132"/>
      <c r="CZ128" s="132"/>
      <c r="DA128" s="132"/>
      <c r="DB128" s="132"/>
      <c r="DC128" s="132"/>
    </row>
    <row r="129" spans="1:107" s="133" customFormat="1" ht="13.5" customHeight="1">
      <c r="A129" s="128"/>
      <c r="B129" s="129"/>
      <c r="C129" s="73"/>
      <c r="D129" s="130" t="s">
        <v>113</v>
      </c>
      <c r="E129" s="73"/>
      <c r="F129" s="28"/>
      <c r="G129" s="75"/>
      <c r="H129" s="75"/>
      <c r="I129" s="29"/>
      <c r="J129" s="131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32"/>
      <c r="AF129" s="132"/>
      <c r="AG129" s="132"/>
      <c r="AH129" s="132"/>
      <c r="AI129" s="132"/>
      <c r="AJ129" s="132"/>
      <c r="AK129" s="132"/>
      <c r="AL129" s="132"/>
      <c r="AM129" s="132"/>
      <c r="AN129" s="132"/>
      <c r="AO129" s="132"/>
      <c r="AP129" s="132"/>
      <c r="AQ129" s="132"/>
      <c r="AR129" s="132"/>
      <c r="AS129" s="132"/>
      <c r="AT129" s="132"/>
      <c r="AU129" s="132"/>
      <c r="AV129" s="132"/>
      <c r="AW129" s="132"/>
      <c r="AX129" s="132"/>
      <c r="AY129" s="132"/>
      <c r="AZ129" s="132"/>
      <c r="BA129" s="132"/>
      <c r="BB129" s="132"/>
      <c r="BC129" s="132"/>
      <c r="BD129" s="132"/>
      <c r="BE129" s="132"/>
      <c r="BF129" s="132"/>
      <c r="BG129" s="132"/>
      <c r="BH129" s="132"/>
      <c r="BI129" s="132"/>
      <c r="BJ129" s="132"/>
      <c r="BK129" s="132"/>
      <c r="BL129" s="132"/>
      <c r="BM129" s="132"/>
      <c r="BN129" s="132"/>
      <c r="BO129" s="132"/>
      <c r="BP129" s="132"/>
      <c r="BQ129" s="132"/>
      <c r="BR129" s="132"/>
      <c r="BS129" s="132"/>
      <c r="BT129" s="132"/>
      <c r="BU129" s="132"/>
      <c r="BV129" s="132"/>
      <c r="BW129" s="132"/>
      <c r="BX129" s="132"/>
      <c r="BY129" s="132"/>
      <c r="BZ129" s="132"/>
      <c r="CA129" s="132"/>
      <c r="CB129" s="132"/>
      <c r="CC129" s="132"/>
      <c r="CD129" s="132"/>
      <c r="CE129" s="132"/>
      <c r="CF129" s="132"/>
      <c r="CG129" s="132"/>
      <c r="CH129" s="132"/>
      <c r="CI129" s="132"/>
      <c r="CJ129" s="132"/>
      <c r="CK129" s="132"/>
      <c r="CL129" s="132"/>
      <c r="CM129" s="132"/>
      <c r="CN129" s="132"/>
      <c r="CO129" s="132"/>
      <c r="CP129" s="132"/>
      <c r="CQ129" s="132"/>
      <c r="CR129" s="132"/>
      <c r="CS129" s="132"/>
      <c r="CT129" s="132"/>
      <c r="CU129" s="132"/>
      <c r="CV129" s="132"/>
      <c r="CW129" s="132"/>
      <c r="CX129" s="132"/>
      <c r="CY129" s="132"/>
      <c r="CZ129" s="132"/>
      <c r="DA129" s="132"/>
      <c r="DB129" s="132"/>
      <c r="DC129" s="132"/>
    </row>
    <row r="130" spans="1:107" s="133" customFormat="1" ht="27" customHeight="1">
      <c r="A130" s="128"/>
      <c r="B130" s="129"/>
      <c r="C130" s="73"/>
      <c r="D130" s="130" t="s">
        <v>142</v>
      </c>
      <c r="E130" s="73"/>
      <c r="F130" s="28">
        <f>(5.5+22+41+6)</f>
        <v>74.5</v>
      </c>
      <c r="G130" s="75"/>
      <c r="H130" s="75"/>
      <c r="I130" s="29"/>
      <c r="J130" s="155"/>
      <c r="K130" s="132"/>
      <c r="L130" s="132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  <c r="AF130" s="132"/>
      <c r="AG130" s="132"/>
      <c r="AH130" s="132"/>
      <c r="AI130" s="132"/>
      <c r="AJ130" s="132"/>
      <c r="AK130" s="132"/>
      <c r="AL130" s="132"/>
      <c r="AM130" s="132"/>
      <c r="AN130" s="132"/>
      <c r="AO130" s="132"/>
      <c r="AP130" s="132"/>
      <c r="AQ130" s="132"/>
      <c r="AR130" s="132"/>
      <c r="AS130" s="132"/>
      <c r="AT130" s="132"/>
      <c r="AU130" s="132"/>
      <c r="AV130" s="132"/>
      <c r="AW130" s="132"/>
      <c r="AX130" s="132"/>
      <c r="AY130" s="132"/>
      <c r="AZ130" s="132"/>
      <c r="BA130" s="132"/>
      <c r="BB130" s="132"/>
      <c r="BC130" s="132"/>
      <c r="BD130" s="132"/>
      <c r="BE130" s="132"/>
      <c r="BF130" s="132"/>
      <c r="BG130" s="132"/>
      <c r="BH130" s="132"/>
      <c r="BI130" s="132"/>
      <c r="BJ130" s="132"/>
      <c r="BK130" s="132"/>
      <c r="BL130" s="132"/>
      <c r="BM130" s="132"/>
      <c r="BN130" s="132"/>
      <c r="BO130" s="132"/>
      <c r="BP130" s="132"/>
      <c r="BQ130" s="132"/>
      <c r="BR130" s="132"/>
      <c r="BS130" s="132"/>
      <c r="BT130" s="132"/>
      <c r="BU130" s="132"/>
      <c r="BV130" s="132"/>
      <c r="BW130" s="132"/>
      <c r="BX130" s="132"/>
      <c r="BY130" s="132"/>
      <c r="BZ130" s="132"/>
      <c r="CA130" s="132"/>
      <c r="CB130" s="132"/>
      <c r="CC130" s="132"/>
      <c r="CD130" s="132"/>
      <c r="CE130" s="132"/>
      <c r="CF130" s="132"/>
      <c r="CG130" s="132"/>
      <c r="CH130" s="132"/>
      <c r="CI130" s="132"/>
      <c r="CJ130" s="132"/>
      <c r="CK130" s="132"/>
      <c r="CL130" s="132"/>
      <c r="CM130" s="132"/>
      <c r="CN130" s="132"/>
      <c r="CO130" s="132"/>
      <c r="CP130" s="132"/>
      <c r="CQ130" s="132"/>
      <c r="CR130" s="132"/>
      <c r="CS130" s="132"/>
      <c r="CT130" s="132"/>
      <c r="CU130" s="132"/>
      <c r="CV130" s="132"/>
      <c r="CW130" s="132"/>
      <c r="CX130" s="132"/>
      <c r="CY130" s="132"/>
      <c r="CZ130" s="132"/>
      <c r="DA130" s="132"/>
      <c r="DB130" s="132"/>
      <c r="DC130" s="132"/>
    </row>
    <row r="131" spans="1:107" s="133" customFormat="1" ht="13.5" customHeight="1">
      <c r="A131" s="21">
        <v>31</v>
      </c>
      <c r="B131" s="25" t="s">
        <v>97</v>
      </c>
      <c r="C131" s="22">
        <v>783615551</v>
      </c>
      <c r="D131" s="22" t="s">
        <v>114</v>
      </c>
      <c r="E131" s="22" t="s">
        <v>25</v>
      </c>
      <c r="F131" s="30">
        <f>SUM(F133)</f>
        <v>74.5</v>
      </c>
      <c r="G131" s="23"/>
      <c r="H131" s="23">
        <f>F131*G131</f>
        <v>0</v>
      </c>
      <c r="I131" s="123" t="s">
        <v>64</v>
      </c>
      <c r="J131" s="131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  <c r="AF131" s="132"/>
      <c r="AG131" s="132"/>
      <c r="AH131" s="132"/>
      <c r="AI131" s="132"/>
      <c r="AJ131" s="132"/>
      <c r="AK131" s="132"/>
      <c r="AL131" s="132"/>
      <c r="AM131" s="132"/>
      <c r="AN131" s="132"/>
      <c r="AO131" s="132"/>
      <c r="AP131" s="132"/>
      <c r="AQ131" s="132"/>
      <c r="AR131" s="132"/>
      <c r="AS131" s="132"/>
      <c r="AT131" s="132"/>
      <c r="AU131" s="132"/>
      <c r="AV131" s="132"/>
      <c r="AW131" s="132"/>
      <c r="AX131" s="132"/>
      <c r="AY131" s="132"/>
      <c r="AZ131" s="132"/>
      <c r="BA131" s="132"/>
      <c r="BB131" s="132"/>
      <c r="BC131" s="132"/>
      <c r="BD131" s="132"/>
      <c r="BE131" s="132"/>
      <c r="BF131" s="132"/>
      <c r="BG131" s="132"/>
      <c r="BH131" s="132"/>
      <c r="BI131" s="132"/>
      <c r="BJ131" s="132"/>
      <c r="BK131" s="132"/>
      <c r="BL131" s="132"/>
      <c r="BM131" s="132"/>
      <c r="BN131" s="132"/>
      <c r="BO131" s="132"/>
      <c r="BP131" s="132"/>
      <c r="BQ131" s="132"/>
      <c r="BR131" s="132"/>
      <c r="BS131" s="132"/>
      <c r="BT131" s="132"/>
      <c r="BU131" s="132"/>
      <c r="BV131" s="132"/>
      <c r="BW131" s="132"/>
      <c r="BX131" s="132"/>
      <c r="BY131" s="132"/>
      <c r="BZ131" s="132"/>
      <c r="CA131" s="132"/>
      <c r="CB131" s="132"/>
      <c r="CC131" s="132"/>
      <c r="CD131" s="132"/>
      <c r="CE131" s="132"/>
      <c r="CF131" s="132"/>
      <c r="CG131" s="132"/>
      <c r="CH131" s="132"/>
      <c r="CI131" s="132"/>
      <c r="CJ131" s="132"/>
      <c r="CK131" s="132"/>
      <c r="CL131" s="132"/>
      <c r="CM131" s="132"/>
      <c r="CN131" s="132"/>
      <c r="CO131" s="132"/>
      <c r="CP131" s="132"/>
      <c r="CQ131" s="132"/>
      <c r="CR131" s="132"/>
      <c r="CS131" s="132"/>
      <c r="CT131" s="132"/>
      <c r="CU131" s="132"/>
      <c r="CV131" s="132"/>
      <c r="CW131" s="132"/>
      <c r="CX131" s="132"/>
      <c r="CY131" s="132"/>
      <c r="CZ131" s="132"/>
      <c r="DA131" s="132"/>
      <c r="DB131" s="132"/>
      <c r="DC131" s="132"/>
    </row>
    <row r="132" spans="1:107" s="133" customFormat="1" ht="13.5" customHeight="1">
      <c r="A132" s="128"/>
      <c r="B132" s="129"/>
      <c r="C132" s="73"/>
      <c r="D132" s="130" t="s">
        <v>115</v>
      </c>
      <c r="E132" s="73"/>
      <c r="F132" s="28"/>
      <c r="G132" s="75"/>
      <c r="H132" s="75"/>
      <c r="I132" s="29"/>
      <c r="J132" s="131"/>
      <c r="K132" s="132"/>
      <c r="L132" s="132"/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132"/>
      <c r="X132" s="132"/>
      <c r="Y132" s="132"/>
      <c r="Z132" s="132"/>
      <c r="AA132" s="132"/>
      <c r="AB132" s="132"/>
      <c r="AC132" s="132"/>
      <c r="AD132" s="132"/>
      <c r="AE132" s="132"/>
      <c r="AF132" s="132"/>
      <c r="AG132" s="132"/>
      <c r="AH132" s="132"/>
      <c r="AI132" s="132"/>
      <c r="AJ132" s="132"/>
      <c r="AK132" s="132"/>
      <c r="AL132" s="132"/>
      <c r="AM132" s="132"/>
      <c r="AN132" s="132"/>
      <c r="AO132" s="132"/>
      <c r="AP132" s="132"/>
      <c r="AQ132" s="132"/>
      <c r="AR132" s="132"/>
      <c r="AS132" s="132"/>
      <c r="AT132" s="132"/>
      <c r="AU132" s="132"/>
      <c r="AV132" s="132"/>
      <c r="AW132" s="132"/>
      <c r="AX132" s="132"/>
      <c r="AY132" s="132"/>
      <c r="AZ132" s="132"/>
      <c r="BA132" s="132"/>
      <c r="BB132" s="132"/>
      <c r="BC132" s="132"/>
      <c r="BD132" s="132"/>
      <c r="BE132" s="132"/>
      <c r="BF132" s="132"/>
      <c r="BG132" s="132"/>
      <c r="BH132" s="132"/>
      <c r="BI132" s="132"/>
      <c r="BJ132" s="132"/>
      <c r="BK132" s="132"/>
      <c r="BL132" s="132"/>
      <c r="BM132" s="132"/>
      <c r="BN132" s="132"/>
      <c r="BO132" s="132"/>
      <c r="BP132" s="132"/>
      <c r="BQ132" s="132"/>
      <c r="BR132" s="132"/>
      <c r="BS132" s="132"/>
      <c r="BT132" s="132"/>
      <c r="BU132" s="132"/>
      <c r="BV132" s="132"/>
      <c r="BW132" s="132"/>
      <c r="BX132" s="132"/>
      <c r="BY132" s="132"/>
      <c r="BZ132" s="132"/>
      <c r="CA132" s="132"/>
      <c r="CB132" s="132"/>
      <c r="CC132" s="132"/>
      <c r="CD132" s="132"/>
      <c r="CE132" s="132"/>
      <c r="CF132" s="132"/>
      <c r="CG132" s="132"/>
      <c r="CH132" s="132"/>
      <c r="CI132" s="132"/>
      <c r="CJ132" s="132"/>
      <c r="CK132" s="132"/>
      <c r="CL132" s="132"/>
      <c r="CM132" s="132"/>
      <c r="CN132" s="132"/>
      <c r="CO132" s="132"/>
      <c r="CP132" s="132"/>
      <c r="CQ132" s="132"/>
      <c r="CR132" s="132"/>
      <c r="CS132" s="132"/>
      <c r="CT132" s="132"/>
      <c r="CU132" s="132"/>
      <c r="CV132" s="132"/>
      <c r="CW132" s="132"/>
      <c r="CX132" s="132"/>
      <c r="CY132" s="132"/>
      <c r="CZ132" s="132"/>
      <c r="DA132" s="132"/>
      <c r="DB132" s="132"/>
      <c r="DC132" s="132"/>
    </row>
    <row r="133" spans="1:107" s="133" customFormat="1" ht="27" customHeight="1">
      <c r="A133" s="128"/>
      <c r="B133" s="129"/>
      <c r="C133" s="73"/>
      <c r="D133" s="130" t="s">
        <v>142</v>
      </c>
      <c r="E133" s="73"/>
      <c r="F133" s="28">
        <f>(5.5+22+41+6)</f>
        <v>74.5</v>
      </c>
      <c r="G133" s="75"/>
      <c r="H133" s="75"/>
      <c r="I133" s="29"/>
      <c r="J133" s="155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32"/>
      <c r="AF133" s="132"/>
      <c r="AG133" s="132"/>
      <c r="AH133" s="132"/>
      <c r="AI133" s="132"/>
      <c r="AJ133" s="132"/>
      <c r="AK133" s="132"/>
      <c r="AL133" s="132"/>
      <c r="AM133" s="132"/>
      <c r="AN133" s="132"/>
      <c r="AO133" s="132"/>
      <c r="AP133" s="132"/>
      <c r="AQ133" s="132"/>
      <c r="AR133" s="132"/>
      <c r="AS133" s="132"/>
      <c r="AT133" s="132"/>
      <c r="AU133" s="132"/>
      <c r="AV133" s="132"/>
      <c r="AW133" s="132"/>
      <c r="AX133" s="132"/>
      <c r="AY133" s="132"/>
      <c r="AZ133" s="132"/>
      <c r="BA133" s="132"/>
      <c r="BB133" s="132"/>
      <c r="BC133" s="132"/>
      <c r="BD133" s="132"/>
      <c r="BE133" s="132"/>
      <c r="BF133" s="132"/>
      <c r="BG133" s="132"/>
      <c r="BH133" s="132"/>
      <c r="BI133" s="132"/>
      <c r="BJ133" s="132"/>
      <c r="BK133" s="132"/>
      <c r="BL133" s="132"/>
      <c r="BM133" s="132"/>
      <c r="BN133" s="132"/>
      <c r="BO133" s="132"/>
      <c r="BP133" s="132"/>
      <c r="BQ133" s="132"/>
      <c r="BR133" s="132"/>
      <c r="BS133" s="132"/>
      <c r="BT133" s="132"/>
      <c r="BU133" s="132"/>
      <c r="BV133" s="132"/>
      <c r="BW133" s="132"/>
      <c r="BX133" s="132"/>
      <c r="BY133" s="132"/>
      <c r="BZ133" s="132"/>
      <c r="CA133" s="132"/>
      <c r="CB133" s="132"/>
      <c r="CC133" s="132"/>
      <c r="CD133" s="132"/>
      <c r="CE133" s="132"/>
      <c r="CF133" s="132"/>
      <c r="CG133" s="132"/>
      <c r="CH133" s="132"/>
      <c r="CI133" s="132"/>
      <c r="CJ133" s="132"/>
      <c r="CK133" s="132"/>
      <c r="CL133" s="132"/>
      <c r="CM133" s="132"/>
      <c r="CN133" s="132"/>
      <c r="CO133" s="132"/>
      <c r="CP133" s="132"/>
      <c r="CQ133" s="132"/>
      <c r="CR133" s="132"/>
      <c r="CS133" s="132"/>
      <c r="CT133" s="132"/>
      <c r="CU133" s="132"/>
      <c r="CV133" s="132"/>
      <c r="CW133" s="132"/>
      <c r="CX133" s="132"/>
      <c r="CY133" s="132"/>
      <c r="CZ133" s="132"/>
      <c r="DA133" s="132"/>
      <c r="DB133" s="132"/>
      <c r="DC133" s="132"/>
    </row>
    <row r="134" spans="1:107" s="133" customFormat="1" ht="13.5" customHeight="1">
      <c r="A134" s="21">
        <v>32</v>
      </c>
      <c r="B134" s="25" t="s">
        <v>97</v>
      </c>
      <c r="C134" s="22">
        <v>783617117</v>
      </c>
      <c r="D134" s="22" t="s">
        <v>116</v>
      </c>
      <c r="E134" s="22" t="s">
        <v>63</v>
      </c>
      <c r="F134" s="30">
        <f>SUM(F136:F138)</f>
        <v>124.88400000000001</v>
      </c>
      <c r="G134" s="23"/>
      <c r="H134" s="23">
        <f>F134*G134</f>
        <v>0</v>
      </c>
      <c r="I134" s="123" t="s">
        <v>64</v>
      </c>
      <c r="J134" s="131"/>
      <c r="K134" s="132"/>
      <c r="L134" s="132"/>
      <c r="M134" s="132"/>
      <c r="N134" s="132"/>
      <c r="O134" s="132"/>
      <c r="P134" s="132"/>
      <c r="Q134" s="132"/>
      <c r="R134" s="132"/>
      <c r="S134" s="132"/>
      <c r="T134" s="132"/>
      <c r="U134" s="132"/>
      <c r="V134" s="132"/>
      <c r="W134" s="132"/>
      <c r="X134" s="132"/>
      <c r="Y134" s="132"/>
      <c r="Z134" s="132"/>
      <c r="AA134" s="132"/>
      <c r="AB134" s="132"/>
      <c r="AC134" s="132"/>
      <c r="AD134" s="132"/>
      <c r="AE134" s="132"/>
      <c r="AF134" s="132"/>
      <c r="AG134" s="132"/>
      <c r="AH134" s="132"/>
      <c r="AI134" s="132"/>
      <c r="AJ134" s="132"/>
      <c r="AK134" s="132"/>
      <c r="AL134" s="132"/>
      <c r="AM134" s="132"/>
      <c r="AN134" s="132"/>
      <c r="AO134" s="132"/>
      <c r="AP134" s="132"/>
      <c r="AQ134" s="132"/>
      <c r="AR134" s="132"/>
      <c r="AS134" s="132"/>
      <c r="AT134" s="132"/>
      <c r="AU134" s="132"/>
      <c r="AV134" s="132"/>
      <c r="AW134" s="132"/>
      <c r="AX134" s="132"/>
      <c r="AY134" s="132"/>
      <c r="AZ134" s="132"/>
      <c r="BA134" s="132"/>
      <c r="BB134" s="132"/>
      <c r="BC134" s="132"/>
      <c r="BD134" s="132"/>
      <c r="BE134" s="132"/>
      <c r="BF134" s="132"/>
      <c r="BG134" s="132"/>
      <c r="BH134" s="132"/>
      <c r="BI134" s="132"/>
      <c r="BJ134" s="132"/>
      <c r="BK134" s="132"/>
      <c r="BL134" s="132"/>
      <c r="BM134" s="132"/>
      <c r="BN134" s="132"/>
      <c r="BO134" s="132"/>
      <c r="BP134" s="132"/>
      <c r="BQ134" s="132"/>
      <c r="BR134" s="132"/>
      <c r="BS134" s="132"/>
      <c r="BT134" s="132"/>
      <c r="BU134" s="132"/>
      <c r="BV134" s="132"/>
      <c r="BW134" s="132"/>
      <c r="BX134" s="132"/>
      <c r="BY134" s="132"/>
      <c r="BZ134" s="132"/>
      <c r="CA134" s="132"/>
      <c r="CB134" s="132"/>
      <c r="CC134" s="132"/>
      <c r="CD134" s="132"/>
      <c r="CE134" s="132"/>
      <c r="CF134" s="132"/>
      <c r="CG134" s="132"/>
      <c r="CH134" s="132"/>
      <c r="CI134" s="132"/>
      <c r="CJ134" s="132"/>
      <c r="CK134" s="132"/>
      <c r="CL134" s="132"/>
      <c r="CM134" s="132"/>
      <c r="CN134" s="132"/>
      <c r="CO134" s="132"/>
      <c r="CP134" s="132"/>
      <c r="CQ134" s="132"/>
      <c r="CR134" s="132"/>
      <c r="CS134" s="132"/>
      <c r="CT134" s="132"/>
      <c r="CU134" s="132"/>
      <c r="CV134" s="132"/>
      <c r="CW134" s="132"/>
      <c r="CX134" s="132"/>
      <c r="CY134" s="132"/>
      <c r="CZ134" s="132"/>
      <c r="DA134" s="132"/>
      <c r="DB134" s="132"/>
      <c r="DC134" s="132"/>
    </row>
    <row r="135" spans="1:107" s="133" customFormat="1" ht="13.5" customHeight="1">
      <c r="A135" s="128"/>
      <c r="B135" s="129"/>
      <c r="C135" s="73"/>
      <c r="D135" s="130" t="s">
        <v>117</v>
      </c>
      <c r="E135" s="73"/>
      <c r="F135" s="28"/>
      <c r="G135" s="75"/>
      <c r="H135" s="75"/>
      <c r="I135" s="29"/>
      <c r="J135" s="131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32"/>
      <c r="AF135" s="132"/>
      <c r="AG135" s="132"/>
      <c r="AH135" s="132"/>
      <c r="AI135" s="132"/>
      <c r="AJ135" s="132"/>
      <c r="AK135" s="132"/>
      <c r="AL135" s="132"/>
      <c r="AM135" s="132"/>
      <c r="AN135" s="132"/>
      <c r="AO135" s="132"/>
      <c r="AP135" s="132"/>
      <c r="AQ135" s="132"/>
      <c r="AR135" s="132"/>
      <c r="AS135" s="132"/>
      <c r="AT135" s="132"/>
      <c r="AU135" s="132"/>
      <c r="AV135" s="132"/>
      <c r="AW135" s="132"/>
      <c r="AX135" s="132"/>
      <c r="AY135" s="132"/>
      <c r="AZ135" s="132"/>
      <c r="BA135" s="132"/>
      <c r="BB135" s="132"/>
      <c r="BC135" s="132"/>
      <c r="BD135" s="132"/>
      <c r="BE135" s="132"/>
      <c r="BF135" s="132"/>
      <c r="BG135" s="132"/>
      <c r="BH135" s="132"/>
      <c r="BI135" s="132"/>
      <c r="BJ135" s="132"/>
      <c r="BK135" s="132"/>
      <c r="BL135" s="132"/>
      <c r="BM135" s="132"/>
      <c r="BN135" s="132"/>
      <c r="BO135" s="132"/>
      <c r="BP135" s="132"/>
      <c r="BQ135" s="132"/>
      <c r="BR135" s="132"/>
      <c r="BS135" s="132"/>
      <c r="BT135" s="132"/>
      <c r="BU135" s="132"/>
      <c r="BV135" s="132"/>
      <c r="BW135" s="132"/>
      <c r="BX135" s="132"/>
      <c r="BY135" s="132"/>
      <c r="BZ135" s="132"/>
      <c r="CA135" s="132"/>
      <c r="CB135" s="132"/>
      <c r="CC135" s="132"/>
      <c r="CD135" s="132"/>
      <c r="CE135" s="132"/>
      <c r="CF135" s="132"/>
      <c r="CG135" s="132"/>
      <c r="CH135" s="132"/>
      <c r="CI135" s="132"/>
      <c r="CJ135" s="132"/>
      <c r="CK135" s="132"/>
      <c r="CL135" s="132"/>
      <c r="CM135" s="132"/>
      <c r="CN135" s="132"/>
      <c r="CO135" s="132"/>
      <c r="CP135" s="132"/>
      <c r="CQ135" s="132"/>
      <c r="CR135" s="132"/>
      <c r="CS135" s="132"/>
      <c r="CT135" s="132"/>
      <c r="CU135" s="132"/>
      <c r="CV135" s="132"/>
      <c r="CW135" s="132"/>
      <c r="CX135" s="132"/>
      <c r="CY135" s="132"/>
      <c r="CZ135" s="132"/>
      <c r="DA135" s="132"/>
      <c r="DB135" s="132"/>
      <c r="DC135" s="132"/>
    </row>
    <row r="136" spans="1:107" s="133" customFormat="1" ht="13.5" customHeight="1">
      <c r="A136" s="128"/>
      <c r="B136" s="129"/>
      <c r="C136" s="73"/>
      <c r="D136" s="130" t="s">
        <v>129</v>
      </c>
      <c r="E136" s="73"/>
      <c r="F136" s="28">
        <f>0.327*(12)</f>
        <v>3.9240000000000004</v>
      </c>
      <c r="G136" s="75"/>
      <c r="H136" s="75"/>
      <c r="I136" s="29"/>
      <c r="J136" s="131"/>
      <c r="K136" s="132"/>
      <c r="L136" s="132"/>
      <c r="M136" s="132"/>
      <c r="N136" s="132"/>
      <c r="O136" s="132"/>
      <c r="P136" s="132"/>
      <c r="Q136" s="132"/>
      <c r="R136" s="132"/>
      <c r="S136" s="132"/>
      <c r="T136" s="132"/>
      <c r="U136" s="132"/>
      <c r="V136" s="132"/>
      <c r="W136" s="132"/>
      <c r="X136" s="132"/>
      <c r="Y136" s="132"/>
      <c r="Z136" s="132"/>
      <c r="AA136" s="132"/>
      <c r="AB136" s="132"/>
      <c r="AC136" s="132"/>
      <c r="AD136" s="132"/>
      <c r="AE136" s="132"/>
      <c r="AF136" s="132"/>
      <c r="AG136" s="132"/>
      <c r="AH136" s="132"/>
      <c r="AI136" s="132"/>
      <c r="AJ136" s="132"/>
      <c r="AK136" s="132"/>
      <c r="AL136" s="132"/>
      <c r="AM136" s="132"/>
      <c r="AN136" s="132"/>
      <c r="AO136" s="132"/>
      <c r="AP136" s="132"/>
      <c r="AQ136" s="132"/>
      <c r="AR136" s="132"/>
      <c r="AS136" s="132"/>
      <c r="AT136" s="132"/>
      <c r="AU136" s="132"/>
      <c r="AV136" s="132"/>
      <c r="AW136" s="132"/>
      <c r="AX136" s="132"/>
      <c r="AY136" s="132"/>
      <c r="AZ136" s="132"/>
      <c r="BA136" s="132"/>
      <c r="BB136" s="132"/>
      <c r="BC136" s="132"/>
      <c r="BD136" s="132"/>
      <c r="BE136" s="132"/>
      <c r="BF136" s="132"/>
      <c r="BG136" s="132"/>
      <c r="BH136" s="132"/>
      <c r="BI136" s="132"/>
      <c r="BJ136" s="132"/>
      <c r="BK136" s="132"/>
      <c r="BL136" s="132"/>
      <c r="BM136" s="132"/>
      <c r="BN136" s="132"/>
      <c r="BO136" s="132"/>
      <c r="BP136" s="132"/>
      <c r="BQ136" s="132"/>
      <c r="BR136" s="132"/>
      <c r="BS136" s="132"/>
      <c r="BT136" s="132"/>
      <c r="BU136" s="132"/>
      <c r="BV136" s="132"/>
      <c r="BW136" s="132"/>
      <c r="BX136" s="132"/>
      <c r="BY136" s="132"/>
      <c r="BZ136" s="132"/>
      <c r="CA136" s="132"/>
      <c r="CB136" s="132"/>
      <c r="CC136" s="132"/>
      <c r="CD136" s="132"/>
      <c r="CE136" s="132"/>
      <c r="CF136" s="132"/>
      <c r="CG136" s="132"/>
      <c r="CH136" s="132"/>
      <c r="CI136" s="132"/>
      <c r="CJ136" s="132"/>
      <c r="CK136" s="132"/>
      <c r="CL136" s="132"/>
      <c r="CM136" s="132"/>
      <c r="CN136" s="132"/>
      <c r="CO136" s="132"/>
      <c r="CP136" s="132"/>
      <c r="CQ136" s="132"/>
      <c r="CR136" s="132"/>
      <c r="CS136" s="132"/>
      <c r="CT136" s="132"/>
      <c r="CU136" s="132"/>
      <c r="CV136" s="132"/>
      <c r="CW136" s="132"/>
      <c r="CX136" s="132"/>
      <c r="CY136" s="132"/>
      <c r="CZ136" s="132"/>
      <c r="DA136" s="132"/>
      <c r="DB136" s="132"/>
      <c r="DC136" s="132"/>
    </row>
    <row r="137" spans="1:107" s="133" customFormat="1" ht="27" customHeight="1">
      <c r="A137" s="128"/>
      <c r="B137" s="129"/>
      <c r="C137" s="73"/>
      <c r="D137" s="130" t="s">
        <v>130</v>
      </c>
      <c r="E137" s="73"/>
      <c r="F137" s="28">
        <f>0.44*(30+25+25+25+25+30+30+30+30)</f>
        <v>110</v>
      </c>
      <c r="G137" s="75"/>
      <c r="H137" s="75"/>
      <c r="I137" s="29"/>
      <c r="J137" s="131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32"/>
      <c r="AF137" s="132"/>
      <c r="AG137" s="132"/>
      <c r="AH137" s="132"/>
      <c r="AI137" s="132"/>
      <c r="AJ137" s="132"/>
      <c r="AK137" s="132"/>
      <c r="AL137" s="132"/>
      <c r="AM137" s="132"/>
      <c r="AN137" s="132"/>
      <c r="AO137" s="132"/>
      <c r="AP137" s="132"/>
      <c r="AQ137" s="132"/>
      <c r="AR137" s="132"/>
      <c r="AS137" s="132"/>
      <c r="AT137" s="132"/>
      <c r="AU137" s="132"/>
      <c r="AV137" s="132"/>
      <c r="AW137" s="132"/>
      <c r="AX137" s="132"/>
      <c r="AY137" s="132"/>
      <c r="AZ137" s="132"/>
      <c r="BA137" s="132"/>
      <c r="BB137" s="132"/>
      <c r="BC137" s="132"/>
      <c r="BD137" s="132"/>
      <c r="BE137" s="132"/>
      <c r="BF137" s="132"/>
      <c r="BG137" s="132"/>
      <c r="BH137" s="132"/>
      <c r="BI137" s="132"/>
      <c r="BJ137" s="132"/>
      <c r="BK137" s="132"/>
      <c r="BL137" s="132"/>
      <c r="BM137" s="132"/>
      <c r="BN137" s="132"/>
      <c r="BO137" s="132"/>
      <c r="BP137" s="132"/>
      <c r="BQ137" s="132"/>
      <c r="BR137" s="132"/>
      <c r="BS137" s="132"/>
      <c r="BT137" s="132"/>
      <c r="BU137" s="132"/>
      <c r="BV137" s="132"/>
      <c r="BW137" s="132"/>
      <c r="BX137" s="132"/>
      <c r="BY137" s="132"/>
      <c r="BZ137" s="132"/>
      <c r="CA137" s="132"/>
      <c r="CB137" s="132"/>
      <c r="CC137" s="132"/>
      <c r="CD137" s="132"/>
      <c r="CE137" s="132"/>
      <c r="CF137" s="132"/>
      <c r="CG137" s="132"/>
      <c r="CH137" s="132"/>
      <c r="CI137" s="132"/>
      <c r="CJ137" s="132"/>
      <c r="CK137" s="132"/>
      <c r="CL137" s="132"/>
      <c r="CM137" s="132"/>
      <c r="CN137" s="132"/>
      <c r="CO137" s="132"/>
      <c r="CP137" s="132"/>
      <c r="CQ137" s="132"/>
      <c r="CR137" s="132"/>
      <c r="CS137" s="132"/>
      <c r="CT137" s="132"/>
      <c r="CU137" s="132"/>
      <c r="CV137" s="132"/>
      <c r="CW137" s="132"/>
      <c r="CX137" s="132"/>
      <c r="CY137" s="132"/>
      <c r="CZ137" s="132"/>
      <c r="DA137" s="132"/>
      <c r="DB137" s="132"/>
      <c r="DC137" s="132"/>
    </row>
    <row r="138" spans="1:107" s="133" customFormat="1" ht="13.5" customHeight="1">
      <c r="A138" s="128"/>
      <c r="B138" s="129"/>
      <c r="C138" s="73"/>
      <c r="D138" s="130" t="s">
        <v>131</v>
      </c>
      <c r="E138" s="73"/>
      <c r="F138" s="28">
        <f>0.548*(20)</f>
        <v>10.96</v>
      </c>
      <c r="G138" s="75"/>
      <c r="H138" s="75"/>
      <c r="I138" s="29"/>
      <c r="J138" s="131"/>
      <c r="K138" s="132"/>
      <c r="L138" s="132"/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  <c r="AA138" s="132"/>
      <c r="AB138" s="132"/>
      <c r="AC138" s="132"/>
      <c r="AD138" s="132"/>
      <c r="AE138" s="132"/>
      <c r="AF138" s="132"/>
      <c r="AG138" s="132"/>
      <c r="AH138" s="132"/>
      <c r="AI138" s="132"/>
      <c r="AJ138" s="132"/>
      <c r="AK138" s="132"/>
      <c r="AL138" s="132"/>
      <c r="AM138" s="132"/>
      <c r="AN138" s="132"/>
      <c r="AO138" s="132"/>
      <c r="AP138" s="132"/>
      <c r="AQ138" s="132"/>
      <c r="AR138" s="132"/>
      <c r="AS138" s="132"/>
      <c r="AT138" s="132"/>
      <c r="AU138" s="132"/>
      <c r="AV138" s="132"/>
      <c r="AW138" s="132"/>
      <c r="AX138" s="132"/>
      <c r="AY138" s="132"/>
      <c r="AZ138" s="132"/>
      <c r="BA138" s="132"/>
      <c r="BB138" s="132"/>
      <c r="BC138" s="132"/>
      <c r="BD138" s="132"/>
      <c r="BE138" s="132"/>
      <c r="BF138" s="132"/>
      <c r="BG138" s="132"/>
      <c r="BH138" s="132"/>
      <c r="BI138" s="132"/>
      <c r="BJ138" s="132"/>
      <c r="BK138" s="132"/>
      <c r="BL138" s="132"/>
      <c r="BM138" s="132"/>
      <c r="BN138" s="132"/>
      <c r="BO138" s="132"/>
      <c r="BP138" s="132"/>
      <c r="BQ138" s="132"/>
      <c r="BR138" s="132"/>
      <c r="BS138" s="132"/>
      <c r="BT138" s="132"/>
      <c r="BU138" s="132"/>
      <c r="BV138" s="132"/>
      <c r="BW138" s="132"/>
      <c r="BX138" s="132"/>
      <c r="BY138" s="132"/>
      <c r="BZ138" s="132"/>
      <c r="CA138" s="132"/>
      <c r="CB138" s="132"/>
      <c r="CC138" s="132"/>
      <c r="CD138" s="132"/>
      <c r="CE138" s="132"/>
      <c r="CF138" s="132"/>
      <c r="CG138" s="132"/>
      <c r="CH138" s="132"/>
      <c r="CI138" s="132"/>
      <c r="CJ138" s="132"/>
      <c r="CK138" s="132"/>
      <c r="CL138" s="132"/>
      <c r="CM138" s="132"/>
      <c r="CN138" s="132"/>
      <c r="CO138" s="132"/>
      <c r="CP138" s="132"/>
      <c r="CQ138" s="132"/>
      <c r="CR138" s="132"/>
      <c r="CS138" s="132"/>
      <c r="CT138" s="132"/>
      <c r="CU138" s="132"/>
      <c r="CV138" s="132"/>
      <c r="CW138" s="132"/>
      <c r="CX138" s="132"/>
      <c r="CY138" s="132"/>
      <c r="CZ138" s="132"/>
      <c r="DA138" s="132"/>
      <c r="DB138" s="132"/>
      <c r="DC138" s="132"/>
    </row>
    <row r="139" spans="1:107" s="133" customFormat="1" ht="13.5" customHeight="1">
      <c r="A139" s="21">
        <v>33</v>
      </c>
      <c r="B139" s="25" t="s">
        <v>97</v>
      </c>
      <c r="C139" s="22">
        <v>783617611</v>
      </c>
      <c r="D139" s="22" t="s">
        <v>118</v>
      </c>
      <c r="E139" s="22" t="s">
        <v>25</v>
      </c>
      <c r="F139" s="30">
        <f>SUM(F141:F141)</f>
        <v>74.5</v>
      </c>
      <c r="G139" s="23"/>
      <c r="H139" s="23">
        <f>F139*G139</f>
        <v>0</v>
      </c>
      <c r="I139" s="123" t="s">
        <v>64</v>
      </c>
      <c r="J139" s="131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  <c r="AF139" s="132"/>
      <c r="AG139" s="132"/>
      <c r="AH139" s="132"/>
      <c r="AI139" s="132"/>
      <c r="AJ139" s="132"/>
      <c r="AK139" s="132"/>
      <c r="AL139" s="132"/>
      <c r="AM139" s="132"/>
      <c r="AN139" s="132"/>
      <c r="AO139" s="132"/>
      <c r="AP139" s="132"/>
      <c r="AQ139" s="132"/>
      <c r="AR139" s="132"/>
      <c r="AS139" s="132"/>
      <c r="AT139" s="132"/>
      <c r="AU139" s="132"/>
      <c r="AV139" s="132"/>
      <c r="AW139" s="132"/>
      <c r="AX139" s="132"/>
      <c r="AY139" s="132"/>
      <c r="AZ139" s="132"/>
      <c r="BA139" s="132"/>
      <c r="BB139" s="132"/>
      <c r="BC139" s="132"/>
      <c r="BD139" s="132"/>
      <c r="BE139" s="132"/>
      <c r="BF139" s="132"/>
      <c r="BG139" s="132"/>
      <c r="BH139" s="132"/>
      <c r="BI139" s="132"/>
      <c r="BJ139" s="132"/>
      <c r="BK139" s="132"/>
      <c r="BL139" s="132"/>
      <c r="BM139" s="132"/>
      <c r="BN139" s="132"/>
      <c r="BO139" s="132"/>
      <c r="BP139" s="132"/>
      <c r="BQ139" s="132"/>
      <c r="BR139" s="132"/>
      <c r="BS139" s="132"/>
      <c r="BT139" s="132"/>
      <c r="BU139" s="132"/>
      <c r="BV139" s="132"/>
      <c r="BW139" s="132"/>
      <c r="BX139" s="132"/>
      <c r="BY139" s="132"/>
      <c r="BZ139" s="132"/>
      <c r="CA139" s="132"/>
      <c r="CB139" s="132"/>
      <c r="CC139" s="132"/>
      <c r="CD139" s="132"/>
      <c r="CE139" s="132"/>
      <c r="CF139" s="132"/>
      <c r="CG139" s="132"/>
      <c r="CH139" s="132"/>
      <c r="CI139" s="132"/>
      <c r="CJ139" s="132"/>
      <c r="CK139" s="132"/>
      <c r="CL139" s="132"/>
      <c r="CM139" s="132"/>
      <c r="CN139" s="132"/>
      <c r="CO139" s="132"/>
      <c r="CP139" s="132"/>
      <c r="CQ139" s="132"/>
      <c r="CR139" s="132"/>
      <c r="CS139" s="132"/>
      <c r="CT139" s="132"/>
      <c r="CU139" s="132"/>
      <c r="CV139" s="132"/>
      <c r="CW139" s="132"/>
      <c r="CX139" s="132"/>
      <c r="CY139" s="132"/>
      <c r="CZ139" s="132"/>
      <c r="DA139" s="132"/>
      <c r="DB139" s="132"/>
      <c r="DC139" s="132"/>
    </row>
    <row r="140" spans="1:107" s="133" customFormat="1" ht="13.5" customHeight="1">
      <c r="A140" s="128"/>
      <c r="B140" s="129"/>
      <c r="C140" s="73"/>
      <c r="D140" s="130" t="s">
        <v>119</v>
      </c>
      <c r="E140" s="73"/>
      <c r="F140" s="28"/>
      <c r="G140" s="75"/>
      <c r="H140" s="75"/>
      <c r="I140" s="29"/>
      <c r="J140" s="131"/>
      <c r="K140" s="132"/>
      <c r="L140" s="132"/>
      <c r="M140" s="132"/>
      <c r="N140" s="132"/>
      <c r="O140" s="132"/>
      <c r="P140" s="132"/>
      <c r="Q140" s="132"/>
      <c r="R140" s="132"/>
      <c r="S140" s="132"/>
      <c r="T140" s="132"/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  <c r="AF140" s="132"/>
      <c r="AG140" s="132"/>
      <c r="AH140" s="132"/>
      <c r="AI140" s="132"/>
      <c r="AJ140" s="132"/>
      <c r="AK140" s="132"/>
      <c r="AL140" s="132"/>
      <c r="AM140" s="132"/>
      <c r="AN140" s="132"/>
      <c r="AO140" s="132"/>
      <c r="AP140" s="132"/>
      <c r="AQ140" s="132"/>
      <c r="AR140" s="132"/>
      <c r="AS140" s="132"/>
      <c r="AT140" s="132"/>
      <c r="AU140" s="132"/>
      <c r="AV140" s="132"/>
      <c r="AW140" s="132"/>
      <c r="AX140" s="132"/>
      <c r="AY140" s="132"/>
      <c r="AZ140" s="132"/>
      <c r="BA140" s="132"/>
      <c r="BB140" s="132"/>
      <c r="BC140" s="132"/>
      <c r="BD140" s="132"/>
      <c r="BE140" s="132"/>
      <c r="BF140" s="132"/>
      <c r="BG140" s="132"/>
      <c r="BH140" s="132"/>
      <c r="BI140" s="132"/>
      <c r="BJ140" s="132"/>
      <c r="BK140" s="132"/>
      <c r="BL140" s="132"/>
      <c r="BM140" s="132"/>
      <c r="BN140" s="132"/>
      <c r="BO140" s="132"/>
      <c r="BP140" s="132"/>
      <c r="BQ140" s="132"/>
      <c r="BR140" s="132"/>
      <c r="BS140" s="132"/>
      <c r="BT140" s="132"/>
      <c r="BU140" s="132"/>
      <c r="BV140" s="132"/>
      <c r="BW140" s="132"/>
      <c r="BX140" s="132"/>
      <c r="BY140" s="132"/>
      <c r="BZ140" s="132"/>
      <c r="CA140" s="132"/>
      <c r="CB140" s="132"/>
      <c r="CC140" s="132"/>
      <c r="CD140" s="132"/>
      <c r="CE140" s="132"/>
      <c r="CF140" s="132"/>
      <c r="CG140" s="132"/>
      <c r="CH140" s="132"/>
      <c r="CI140" s="132"/>
      <c r="CJ140" s="132"/>
      <c r="CK140" s="132"/>
      <c r="CL140" s="132"/>
      <c r="CM140" s="132"/>
      <c r="CN140" s="132"/>
      <c r="CO140" s="132"/>
      <c r="CP140" s="132"/>
      <c r="CQ140" s="132"/>
      <c r="CR140" s="132"/>
      <c r="CS140" s="132"/>
      <c r="CT140" s="132"/>
      <c r="CU140" s="132"/>
      <c r="CV140" s="132"/>
      <c r="CW140" s="132"/>
      <c r="CX140" s="132"/>
      <c r="CY140" s="132"/>
      <c r="CZ140" s="132"/>
      <c r="DA140" s="132"/>
      <c r="DB140" s="132"/>
      <c r="DC140" s="132"/>
    </row>
    <row r="141" spans="1:107" s="133" customFormat="1" ht="27" customHeight="1">
      <c r="A141" s="128"/>
      <c r="B141" s="129"/>
      <c r="C141" s="73"/>
      <c r="D141" s="130" t="s">
        <v>142</v>
      </c>
      <c r="E141" s="73"/>
      <c r="F141" s="28">
        <f>(5.5+22+41+6)</f>
        <v>74.5</v>
      </c>
      <c r="G141" s="75"/>
      <c r="H141" s="75"/>
      <c r="I141" s="29"/>
      <c r="J141" s="155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  <c r="AF141" s="132"/>
      <c r="AG141" s="132"/>
      <c r="AH141" s="132"/>
      <c r="AI141" s="132"/>
      <c r="AJ141" s="132"/>
      <c r="AK141" s="132"/>
      <c r="AL141" s="132"/>
      <c r="AM141" s="132"/>
      <c r="AN141" s="132"/>
      <c r="AO141" s="132"/>
      <c r="AP141" s="132"/>
      <c r="AQ141" s="132"/>
      <c r="AR141" s="132"/>
      <c r="AS141" s="132"/>
      <c r="AT141" s="132"/>
      <c r="AU141" s="132"/>
      <c r="AV141" s="132"/>
      <c r="AW141" s="132"/>
      <c r="AX141" s="132"/>
      <c r="AY141" s="132"/>
      <c r="AZ141" s="132"/>
      <c r="BA141" s="132"/>
      <c r="BB141" s="132"/>
      <c r="BC141" s="132"/>
      <c r="BD141" s="132"/>
      <c r="BE141" s="132"/>
      <c r="BF141" s="132"/>
      <c r="BG141" s="132"/>
      <c r="BH141" s="132"/>
      <c r="BI141" s="132"/>
      <c r="BJ141" s="132"/>
      <c r="BK141" s="132"/>
      <c r="BL141" s="132"/>
      <c r="BM141" s="132"/>
      <c r="BN141" s="132"/>
      <c r="BO141" s="132"/>
      <c r="BP141" s="132"/>
      <c r="BQ141" s="132"/>
      <c r="BR141" s="132"/>
      <c r="BS141" s="132"/>
      <c r="BT141" s="132"/>
      <c r="BU141" s="132"/>
      <c r="BV141" s="132"/>
      <c r="BW141" s="132"/>
      <c r="BX141" s="132"/>
      <c r="BY141" s="132"/>
      <c r="BZ141" s="132"/>
      <c r="CA141" s="132"/>
      <c r="CB141" s="132"/>
      <c r="CC141" s="132"/>
      <c r="CD141" s="132"/>
      <c r="CE141" s="132"/>
      <c r="CF141" s="132"/>
      <c r="CG141" s="132"/>
      <c r="CH141" s="132"/>
      <c r="CI141" s="132"/>
      <c r="CJ141" s="132"/>
      <c r="CK141" s="132"/>
      <c r="CL141" s="132"/>
      <c r="CM141" s="132"/>
      <c r="CN141" s="132"/>
      <c r="CO141" s="132"/>
      <c r="CP141" s="132"/>
      <c r="CQ141" s="132"/>
      <c r="CR141" s="132"/>
      <c r="CS141" s="132"/>
      <c r="CT141" s="132"/>
      <c r="CU141" s="132"/>
      <c r="CV141" s="132"/>
      <c r="CW141" s="132"/>
      <c r="CX141" s="132"/>
      <c r="CY141" s="132"/>
      <c r="CZ141" s="132"/>
      <c r="DA141" s="132"/>
      <c r="DB141" s="132"/>
      <c r="DC141" s="132"/>
    </row>
    <row r="142" spans="1:107" s="65" customFormat="1" ht="13.5" customHeight="1">
      <c r="A142" s="21">
        <v>34</v>
      </c>
      <c r="B142" s="25" t="s">
        <v>22</v>
      </c>
      <c r="C142" s="22" t="s">
        <v>120</v>
      </c>
      <c r="D142" s="22" t="s">
        <v>121</v>
      </c>
      <c r="E142" s="22" t="s">
        <v>23</v>
      </c>
      <c r="F142" s="30">
        <f>F143</f>
        <v>10</v>
      </c>
      <c r="G142" s="23"/>
      <c r="H142" s="23">
        <f>F142*G142</f>
        <v>0</v>
      </c>
      <c r="I142" s="24" t="s">
        <v>33</v>
      </c>
      <c r="J142" s="132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/>
      <c r="AF142" s="156"/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6"/>
      <c r="AT142" s="156"/>
      <c r="AU142" s="156"/>
      <c r="AV142" s="156"/>
      <c r="AW142" s="156"/>
      <c r="AX142" s="15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</row>
    <row r="143" spans="1:107" s="5" customFormat="1" ht="13.5" customHeight="1">
      <c r="A143" s="31"/>
      <c r="B143" s="33"/>
      <c r="C143" s="33"/>
      <c r="D143" s="27" t="s">
        <v>122</v>
      </c>
      <c r="E143" s="33"/>
      <c r="F143" s="28">
        <v>10</v>
      </c>
      <c r="G143" s="69"/>
      <c r="H143" s="23"/>
      <c r="I143" s="29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</row>
    <row r="144" spans="1:107" s="5" customFormat="1" ht="24.75" customHeight="1">
      <c r="A144" s="31"/>
      <c r="B144" s="33"/>
      <c r="C144" s="33"/>
      <c r="D144" s="27" t="s">
        <v>123</v>
      </c>
      <c r="E144" s="33"/>
      <c r="F144" s="28"/>
      <c r="G144" s="69"/>
      <c r="H144" s="23"/>
      <c r="I144" s="29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</row>
    <row r="145" spans="1:107" s="15" customFormat="1" ht="21" customHeight="1">
      <c r="A145" s="34"/>
      <c r="B145" s="35"/>
      <c r="C145" s="35"/>
      <c r="D145" s="35" t="s">
        <v>26</v>
      </c>
      <c r="E145" s="35"/>
      <c r="F145" s="36"/>
      <c r="G145" s="37"/>
      <c r="H145" s="37">
        <f>H8+H17</f>
        <v>0</v>
      </c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</row>
    <row r="146" spans="1:107" ht="12" customHeight="1">
      <c r="J146" s="43"/>
    </row>
    <row r="147" spans="1:107" s="15" customFormat="1" ht="13.5" customHeight="1">
      <c r="A147" s="171" t="s">
        <v>27</v>
      </c>
      <c r="B147" s="172"/>
      <c r="C147" s="173"/>
      <c r="D147" s="45" t="s">
        <v>146</v>
      </c>
      <c r="E147" s="46"/>
      <c r="F147" s="47"/>
      <c r="G147" s="48"/>
      <c r="H147" s="49">
        <f>H145</f>
        <v>0</v>
      </c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</row>
    <row r="148" spans="1:107" s="15" customFormat="1" ht="13.5" customHeight="1">
      <c r="A148" s="50"/>
      <c r="B148" s="51"/>
      <c r="C148" s="51"/>
      <c r="D148" s="52"/>
      <c r="E148" s="53"/>
      <c r="F148" s="54"/>
      <c r="G148" s="55"/>
      <c r="H148" s="56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</row>
    <row r="149" spans="1:107" s="58" customFormat="1" ht="11.25">
      <c r="A149" s="57" t="s">
        <v>28</v>
      </c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  <c r="BS149" s="57"/>
      <c r="BT149" s="57"/>
      <c r="BU149" s="57"/>
      <c r="BV149" s="57"/>
      <c r="BW149" s="57"/>
      <c r="BX149" s="57"/>
      <c r="BY149" s="57"/>
      <c r="BZ149" s="57"/>
      <c r="CA149" s="57"/>
      <c r="CB149" s="57"/>
      <c r="CC149" s="57"/>
      <c r="CD149" s="57"/>
      <c r="CE149" s="57"/>
      <c r="CF149" s="57"/>
      <c r="CG149" s="57"/>
      <c r="CH149" s="57"/>
      <c r="CI149" s="57"/>
      <c r="CJ149" s="57"/>
      <c r="CK149" s="57"/>
      <c r="CL149" s="57"/>
      <c r="CM149" s="57"/>
      <c r="CN149" s="57"/>
      <c r="CO149" s="57"/>
      <c r="CP149" s="57"/>
      <c r="CQ149" s="57"/>
      <c r="CR149" s="57"/>
      <c r="CS149" s="57"/>
      <c r="CT149" s="57"/>
      <c r="CU149" s="57"/>
      <c r="CV149" s="57"/>
      <c r="CW149" s="57"/>
      <c r="CX149" s="57"/>
      <c r="CY149" s="57"/>
      <c r="CZ149" s="57"/>
      <c r="DA149" s="57"/>
      <c r="DB149" s="57"/>
      <c r="DC149" s="57"/>
    </row>
    <row r="150" spans="1:107" s="58" customFormat="1" ht="23.45" customHeight="1">
      <c r="A150" s="165" t="s">
        <v>29</v>
      </c>
      <c r="B150" s="174"/>
      <c r="C150" s="174"/>
      <c r="D150" s="174"/>
      <c r="E150" s="174"/>
      <c r="F150" s="174"/>
      <c r="G150" s="174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  <c r="BS150" s="57"/>
      <c r="BT150" s="57"/>
      <c r="BU150" s="57"/>
      <c r="BV150" s="57"/>
      <c r="BW150" s="57"/>
      <c r="BX150" s="57"/>
      <c r="BY150" s="57"/>
      <c r="BZ150" s="57"/>
      <c r="CA150" s="57"/>
      <c r="CB150" s="57"/>
      <c r="CC150" s="57"/>
      <c r="CD150" s="57"/>
      <c r="CE150" s="57"/>
      <c r="CF150" s="57"/>
      <c r="CG150" s="57"/>
      <c r="CH150" s="57"/>
      <c r="CI150" s="57"/>
      <c r="CJ150" s="57"/>
      <c r="CK150" s="57"/>
      <c r="CL150" s="57"/>
      <c r="CM150" s="57"/>
      <c r="CN150" s="57"/>
      <c r="CO150" s="57"/>
      <c r="CP150" s="57"/>
      <c r="CQ150" s="57"/>
      <c r="CR150" s="57"/>
      <c r="CS150" s="57"/>
      <c r="CT150" s="57"/>
      <c r="CU150" s="57"/>
      <c r="CV150" s="57"/>
      <c r="CW150" s="57"/>
      <c r="CX150" s="57"/>
      <c r="CY150" s="57"/>
      <c r="CZ150" s="57"/>
      <c r="DA150" s="57"/>
      <c r="DB150" s="57"/>
      <c r="DC150" s="57"/>
    </row>
    <row r="151" spans="1:107" s="58" customFormat="1" ht="93.75" customHeight="1">
      <c r="A151" s="165" t="s">
        <v>30</v>
      </c>
      <c r="B151" s="174"/>
      <c r="C151" s="174"/>
      <c r="D151" s="174"/>
      <c r="E151" s="174"/>
      <c r="F151" s="174"/>
      <c r="G151" s="174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  <c r="BT151" s="57"/>
      <c r="BU151" s="57"/>
      <c r="BV151" s="57"/>
      <c r="BW151" s="57"/>
      <c r="BX151" s="57"/>
      <c r="BY151" s="57"/>
      <c r="BZ151" s="57"/>
      <c r="CA151" s="57"/>
      <c r="CB151" s="57"/>
      <c r="CC151" s="57"/>
      <c r="CD151" s="57"/>
      <c r="CE151" s="57"/>
      <c r="CF151" s="57"/>
      <c r="CG151" s="57"/>
      <c r="CH151" s="57"/>
      <c r="CI151" s="57"/>
      <c r="CJ151" s="57"/>
      <c r="CK151" s="57"/>
      <c r="CL151" s="57"/>
      <c r="CM151" s="57"/>
      <c r="CN151" s="57"/>
      <c r="CO151" s="57"/>
      <c r="CP151" s="57"/>
      <c r="CQ151" s="57"/>
      <c r="CR151" s="57"/>
      <c r="CS151" s="57"/>
      <c r="CT151" s="57"/>
      <c r="CU151" s="57"/>
      <c r="CV151" s="57"/>
      <c r="CW151" s="57"/>
      <c r="CX151" s="57"/>
      <c r="CY151" s="57"/>
      <c r="CZ151" s="57"/>
      <c r="DA151" s="57"/>
      <c r="DB151" s="57"/>
      <c r="DC151" s="57"/>
    </row>
    <row r="152" spans="1:107" s="62" customFormat="1" ht="13.5" customHeight="1">
      <c r="A152" s="165" t="s">
        <v>31</v>
      </c>
      <c r="B152" s="166"/>
      <c r="C152" s="166"/>
      <c r="D152" s="166"/>
      <c r="E152" s="166"/>
      <c r="F152" s="166"/>
      <c r="G152" s="166"/>
      <c r="H152" s="59"/>
      <c r="I152" s="60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</row>
    <row r="153" spans="1:107" s="62" customFormat="1" ht="13.5" customHeight="1">
      <c r="A153" s="165" t="s">
        <v>32</v>
      </c>
      <c r="B153" s="166"/>
      <c r="C153" s="166"/>
      <c r="D153" s="166"/>
      <c r="E153" s="166"/>
      <c r="F153" s="166"/>
      <c r="G153" s="166"/>
      <c r="H153" s="59"/>
      <c r="I153" s="60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  <c r="CL153" s="61"/>
      <c r="CM153" s="61"/>
      <c r="CN153" s="61"/>
      <c r="CO153" s="61"/>
      <c r="CP153" s="61"/>
      <c r="CQ153" s="61"/>
      <c r="CR153" s="61"/>
      <c r="CS153" s="61"/>
      <c r="CT153" s="61"/>
      <c r="CU153" s="61"/>
      <c r="CV153" s="61"/>
      <c r="CW153" s="61"/>
      <c r="CX153" s="61"/>
      <c r="CY153" s="61"/>
      <c r="CZ153" s="61"/>
      <c r="DA153" s="61"/>
      <c r="DB153" s="61"/>
      <c r="DC153" s="61"/>
    </row>
    <row r="154" spans="1:107" s="62" customFormat="1" ht="13.5" customHeight="1">
      <c r="A154" s="160"/>
      <c r="B154" s="161"/>
      <c r="C154" s="161"/>
      <c r="D154" s="161"/>
      <c r="E154" s="161"/>
      <c r="F154" s="161"/>
      <c r="G154" s="161"/>
      <c r="H154" s="59"/>
      <c r="I154" s="60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61"/>
      <c r="BG154" s="61"/>
      <c r="BH154" s="61"/>
      <c r="BI154" s="61"/>
      <c r="BJ154" s="61"/>
      <c r="BK154" s="61"/>
      <c r="BL154" s="61"/>
      <c r="BM154" s="61"/>
      <c r="BN154" s="61"/>
      <c r="BO154" s="61"/>
      <c r="BP154" s="61"/>
      <c r="BQ154" s="61"/>
      <c r="BR154" s="61"/>
      <c r="BS154" s="61"/>
      <c r="BT154" s="61"/>
      <c r="BU154" s="61"/>
      <c r="BV154" s="61"/>
      <c r="BW154" s="61"/>
      <c r="BX154" s="61"/>
      <c r="BY154" s="61"/>
      <c r="BZ154" s="61"/>
      <c r="CA154" s="61"/>
      <c r="CB154" s="61"/>
      <c r="CC154" s="61"/>
      <c r="CD154" s="61"/>
      <c r="CE154" s="61"/>
      <c r="CF154" s="61"/>
      <c r="CG154" s="61"/>
      <c r="CH154" s="61"/>
      <c r="CI154" s="61"/>
      <c r="CJ154" s="61"/>
      <c r="CK154" s="61"/>
      <c r="CL154" s="61"/>
      <c r="CM154" s="61"/>
      <c r="CN154" s="61"/>
      <c r="CO154" s="61"/>
      <c r="CP154" s="61"/>
      <c r="CQ154" s="61"/>
      <c r="CR154" s="61"/>
      <c r="CS154" s="61"/>
      <c r="CT154" s="61"/>
      <c r="CU154" s="61"/>
      <c r="CV154" s="61"/>
      <c r="CW154" s="61"/>
      <c r="CX154" s="61"/>
      <c r="CY154" s="61"/>
      <c r="CZ154" s="61"/>
      <c r="DA154" s="61"/>
      <c r="DB154" s="61"/>
      <c r="DC154" s="61"/>
    </row>
    <row r="155" spans="1:107" ht="12" customHeight="1"/>
    <row r="156" spans="1:107" ht="12" customHeight="1"/>
    <row r="157" spans="1:107" ht="12" customHeight="1"/>
    <row r="158" spans="1:107" ht="12" customHeight="1"/>
    <row r="159" spans="1:107" ht="12" customHeight="1"/>
    <row r="160" spans="1:10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</sheetData>
  <mergeCells count="7">
    <mergeCell ref="A152:G152"/>
    <mergeCell ref="A153:G153"/>
    <mergeCell ref="A2:I2"/>
    <mergeCell ref="A3:D3"/>
    <mergeCell ref="A147:C147"/>
    <mergeCell ref="A150:G150"/>
    <mergeCell ref="A151:G151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01-D.1.4.4. VYTÁPĚNÍ</vt:lpstr>
      <vt:lpstr>'01-D.1.4.4. VYTÁPĚNÍ'!Oblast_tisku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2021-01-25T13:07:58Z</cp:lastPrinted>
  <dcterms:created xsi:type="dcterms:W3CDTF">2020-12-15T06:51:00Z</dcterms:created>
  <dcterms:modified xsi:type="dcterms:W3CDTF">2021-01-25T13:08:05Z</dcterms:modified>
</cp:coreProperties>
</file>